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Vyr. buhaltere\Stebėsena\"/>
    </mc:Choice>
  </mc:AlternateContent>
  <xr:revisionPtr revIDLastSave="0" documentId="8_{9DDF28B5-0978-4F9A-8F57-72116ADE4253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l="1"/>
  <c r="C67" i="17" s="1"/>
  <c r="E65" i="17"/>
  <c r="E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<sst xmlns="http://schemas.openxmlformats.org/spreadsheetml/2006/main" count="958" uniqueCount="472">
  <si>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</si>
  <si>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</si>
  <si>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</si>
  <si>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</si>
  <si>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</si>
  <si>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</si>
  <si>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</si>
  <si>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</si>
  <si>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</si>
  <si>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</si>
  <si>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</si>
  <si>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</si>
  <si>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</si>
  <si>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</si>
  <si>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</si>
  <si>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</si>
  <si>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</si>
  <si>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</si>
  <si>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</si>
  <si>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</si>
  <si>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</si>
  <si>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</si>
  <si>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</si>
  <si>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</si>
  <si>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</si>
  <si>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</si>
  <si>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</si>
  <si>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</si>
  <si>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</si>
  <si>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</si>
  <si>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</si>
  <si>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</si>
  <si>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</si>
  <si>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</si>
  <si>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</si>
  <si>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</si>
  <si>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</si>
  <si>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</si>
  <si>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</si>
  <si>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</si>
  <si>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</si>
  <si>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</si>
  <si>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</si>
  <si>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</si>
  <si>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</si>
  <si>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</si>
  <si>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</si>
  <si>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</si>
  <si>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</si>
  <si>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</si>
  <si>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</si>
  <si>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</si>
  <si>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</si>
  <si>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</si>
  <si>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</si>
  <si>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</si>
  <si>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</si>
  <si>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</si>
  <si>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</si>
  <si>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</si>
  <si>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</si>
  <si>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</si>
  <si>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</si>
  <si>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</si>
  <si>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</si>
  <si>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</si>
  <si>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</si>
  <si>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</si>
  <si>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</si>
  <si>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</si>
  <si>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</si>
  <si>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</si>
  <si>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</si>
  <si>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</si>
  <si>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</si>
  <si>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</si>
  <si>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</si>
  <si>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</si>
  <si>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</si>
  <si>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</si>
  <si>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</si>
  <si>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</si>
  <si>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</si>
  <si>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</si>
  <si>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</si>
  <si>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</si>
  <si>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</si>
  <si>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</si>
  <si>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</si>
  <si>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</si>
  <si>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</si>
  <si>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</si>
  <si>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</si>
  <si>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</si>
  <si>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</si>
  <si>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</si>
  <si>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</si>
  <si>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</si>
  <si>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</si>
  <si>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</si>
  <si>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</si>
  <si>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</si>
  <si>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</si>
  <si>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</si>
  <si>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</si>
  <si>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</si>
  <si>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</si>
  <si>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</si>
  <si>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</si>
  <si>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</si>
  <si>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</si>
  <si>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</si>
  <si>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</si>
  <si>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</si>
  <si>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</si>
  <si>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</si>
  <si>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</si>
  <si>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</si>
  <si>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</si>
  <si>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</si>
  <si>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</si>
  <si>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</si>
  <si>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</si>
  <si>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</si>
  <si>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</si>
  <si>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</si>
  <si>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</si>
  <si>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</si>
  <si>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</si>
  <si>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</si>
  <si>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</si>
  <si>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</si>
  <si>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</si>
  <si>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</si>
  <si>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</si>
  <si>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</si>
  <si>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</si>
  <si>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</si>
  <si>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</si>
  <si>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</si>
  <si>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</si>
  <si>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</si>
  <si>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</si>
  <si>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</si>
  <si>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</si>
  <si>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</si>
  <si>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</si>
  <si>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</si>
  <si>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</si>
  <si>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</si>
  <si>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</si>
  <si>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</si>
  <si>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</si>
  <si>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</si>
  <si>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</si>
  <si>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</si>
  <si>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</si>
  <si>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</si>
  <si>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</si>
  <si>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</si>
  <si>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</si>
  <si>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</si>
  <si>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</si>
  <si>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</si>
  <si>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</si>
  <si>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</si>
  <si>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</si>
  <si>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</si>
  <si>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</si>
  <si>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</si>
  <si>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</si>
  <si>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</si>
  <si>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</si>
  <si>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</si>
  <si>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</si>
  <si>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</si>
  <si>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</si>
  <si>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</si>
  <si>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</si>
  <si>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</si>
  <si>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</si>
  <si>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</si>
  <si>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</si>
  <si>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</si>
  <si>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</si>
  <si>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</si>
  <si>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</si>
  <si>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</si>
  <si>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</si>
  <si>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</si>
  <si>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</si>
  <si>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</si>
  <si>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</si>
  <si>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</si>
  <si>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</si>
  <si>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</si>
  <si>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</si>
  <si>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</si>
  <si>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</si>
  <si>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</si>
  <si>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</si>
  <si>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</si>
  <si>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</si>
  <si>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</si>
  <si>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</si>
  <si>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</si>
  <si>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</si>
  <si>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</si>
  <si>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</si>
  <si>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</si>
  <si>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</si>
  <si>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</si>
  <si>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</si>
  <si>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</si>
  <si>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</si>
  <si>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</si>
  <si>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</si>
  <si>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</si>
  <si>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</si>
  <si>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</si>
  <si>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</si>
  <si>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</si>
  <si>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</si>
  <si>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</si>
  <si>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</si>
  <si>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</si>
  <si>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</si>
  <si>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</si>
  <si>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</si>
  <si>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</si>
  <si>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</si>
  <si>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</si>
  <si>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</si>
  <si>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</si>
  <si>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</si>
  <si>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</si>
  <si>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</si>
  <si>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</si>
  <si>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</si>
  <si>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</si>
  <si>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</si>
  <si>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</si>
  <si>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</si>
  <si>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</si>
  <si>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</si>
  <si>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</si>
  <si>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</si>
  <si>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</si>
  <si>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</si>
  <si>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</si>
  <si>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</si>
  <si>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</si>
  <si>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</si>
  <si>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</si>
  <si>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</si>
  <si>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</si>
  <si>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</si>
  <si>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</si>
  <si>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</si>
  <si>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</si>
  <si>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</si>
  <si>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</si>
  <si>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</si>
  <si>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</si>
  <si>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</si>
  <si>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</si>
  <si>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</si>
  <si>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</si>
  <si>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</si>
  <si>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</si>
  <si>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</si>
  <si>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</si>
  <si>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</si>
  <si>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</si>
  <si>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</si>
  <si>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</si>
  <si>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</si>
  <si>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</si>
  <si>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</si>
  <si>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</si>
  <si>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</si>
  <si>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</si>
  <si>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</si>
  <si>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</si>
  <si>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</si>
  <si>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</si>
  <si>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</si>
  <si>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</si>
  <si>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</si>
  <si>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</si>
  <si>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</si>
  <si>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</si>
  <si>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</si>
  <si>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</si>
  <si>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</si>
  <si>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</si>
  <si>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</si>
  <si>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</si>
  <si>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</si>
  <si>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</si>
  <si>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</si>
  <si>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</si>
  <si>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</si>
  <si>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</si>
  <si>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</si>
  <si>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</si>
  <si>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</si>
  <si>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</si>
  <si>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</si>
  <si>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</si>
  <si>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</si>
  <si>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</si>
  <si>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</si>
  <si>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</si>
  <si>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</si>
  <si>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</si>
  <si>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</si>
  <si>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</si>
  <si>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</si>
  <si>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</si>
  <si>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</si>
  <si>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</si>
  <si>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</si>
  <si>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</si>
  <si>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</si>
  <si>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</si>
  <si>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</si>
  <si>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</si>
  <si>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</si>
  <si>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</si>
  <si>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</si>
  <si>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</si>
  <si>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</si>
  <si>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</si>
  <si>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</si>
  <si>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</si>
  <si>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</si>
  <si>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</si>
  <si>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</si>
  <si>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</si>
  <si>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</si>
  <si>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</si>
  <si>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</si>
  <si>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</si>
  <si>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</si>
  <si>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</si>
  <si>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</si>
  <si>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</si>
  <si>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</si>
  <si>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</si>
  <si>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</si>
  <si>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</si>
  <si>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</si>
  <si>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</si>
  <si>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</si>
  <si>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</si>
  <si>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</si>
  <si>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</si>
  <si>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</si>
  <si>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</si>
  <si>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</si>
  <si>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</si>
  <si>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</si>
  <si>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</si>
  <si>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</si>
  <si>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</si>
  <si>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</si>
  <si>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</si>
  <si>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</si>
  <si>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</si>
  <si>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</si>
  <si>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</si>
  <si>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</si>
  <si>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</si>
  <si>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</si>
  <si>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</si>
  <si>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</si>
  <si>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</si>
  <si>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</si>
  <si>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</si>
  <si>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</si>
  <si>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</si>
  <si>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</si>
  <si>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</si>
  <si>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</si>
  <si>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</si>
  <si>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</si>
  <si>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</si>
  <si>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</si>
  <si>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</si>
  <si>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</si>
  <si>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</si>
  <si>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</si>
  <si>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</si>
  <si>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</si>
  <si>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</si>
  <si>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</si>
  <si>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</si>
  <si>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</si>
  <si>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</si>
  <si>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</si>
  <si>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</si>
  <si>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</si>
  <si>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</si>
  <si>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</si>
  <si>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</si>
  <si>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</si>
  <si>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</si>
  <si>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</si>
  <si>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</si>
  <si>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</si>
  <si>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</si>
  <si>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</si>
  <si>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</si>
  <si>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</si>
  <si>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</si>
  <si>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</si>
  <si>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</si>
  <si>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</si>
  <si>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</si>
  <si>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</si>
  <si>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</si>
  <si>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</si>
  <si>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</si>
  <si>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</si>
  <si>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</si>
  <si>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</si>
  <si>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</si>
  <si>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</si>
  <si>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</si>
  <si>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</si>
  <si>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</si>
  <si>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</si>
  <si>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</si>
  <si>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</si>
  <si>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</si>
  <si>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</si>
  <si>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</si>
  <si>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</si>
  <si>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</si>
  <si>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</si>
  <si>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</si>
  <si>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</si>
  <si>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</si>
  <si>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</si>
  <si>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</si>
  <si>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</si>
  <si>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</si>
  <si>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</si>
  <si>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</si>
  <si>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</si>
  <si>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</si>
  <si>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</si>
  <si>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</si>
  <si>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</si>
  <si>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</si>
  <si>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</si>
  <si>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</si>
  <si>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</si>
  <si>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</si>
  <si>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</si>
  <si>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</si>
  <si>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</si>
  <si>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</si>
  <si>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Andrius Meiženis</t>
  </si>
  <si>
    <t>Rita Knystautienė</t>
  </si>
  <si>
    <t>Neringos savivaldybės administracija</t>
  </si>
  <si>
    <t>Rita Knystautienė vyr.buhalterė</t>
  </si>
  <si>
    <t>869834596, rita.knystautiene@nerkom.lt</t>
  </si>
  <si>
    <t>rita knystautiene@nerkom.lt</t>
  </si>
  <si>
    <t>Rita Knystautienė, vyr.buhalterė</t>
  </si>
  <si>
    <t>rita.knystautiene@nerkom.lt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</si>
</sst>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7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zoomScaleNormal="100" zoomScaleSheetLayoutView="85" zoomScalePageLayoutView="60" workbookViewId="0">
      <selection activeCell="E127" sqref="E127"/>
    </sheetView>
  </sheetViews>
  <sheetFormatPr defaultColWidth="0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 x14ac:dyDescent="0.25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25">
      <c r="B2" s="170"/>
      <c r="C2" s="171"/>
      <c r="D2" s="467" t="s">
        <v>463</v>
      </c>
      <c r="E2" s="468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 x14ac:dyDescent="0.25">
      <c r="B3" s="172"/>
      <c r="C3" s="173"/>
      <c r="D3" s="469"/>
      <c r="E3" s="470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 x14ac:dyDescent="0.25">
      <c r="B4" s="172"/>
      <c r="C4" s="173"/>
      <c r="D4" s="469"/>
      <c r="E4" s="470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 x14ac:dyDescent="0.25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 x14ac:dyDescent="0.25">
      <c r="B6" s="478" t="s">
        <v>5</v>
      </c>
      <c r="C6" s="479"/>
      <c r="D6" s="479"/>
      <c r="E6" s="480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 x14ac:dyDescent="0.25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 x14ac:dyDescent="0.3">
      <c r="B8" s="178" t="s">
        <v>8</v>
      </c>
      <c r="C8" s="481" t="s">
        <v>218</v>
      </c>
      <c r="D8" s="481"/>
      <c r="E8" s="482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 x14ac:dyDescent="0.25">
      <c r="B9" s="179" t="s">
        <v>11</v>
      </c>
      <c r="C9" s="471" t="str">
        <f>IFERROR(VLOOKUP(C8,R1:T295,3,FALSE),"")</f>
        <v>Uždaroji akcinė bendrovė (UAB)</v>
      </c>
      <c r="D9" s="471"/>
      <c r="E9" s="472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 x14ac:dyDescent="0.25">
      <c r="B10" s="180" t="s">
        <v>15</v>
      </c>
      <c r="C10" s="471">
        <f>IFERROR(VLOOKUP(C8,R2:S295,2,FALSE),"")</f>
        <v>152703524</v>
      </c>
      <c r="D10" s="471"/>
      <c r="E10" s="472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 x14ac:dyDescent="0.25">
      <c r="B11" s="181" t="s">
        <v>18</v>
      </c>
      <c r="C11" s="483"/>
      <c r="D11" s="471"/>
      <c r="E11" s="472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25">
      <c r="B12" s="180" t="s">
        <v>22</v>
      </c>
      <c r="C12" s="484"/>
      <c r="D12" s="484"/>
      <c r="E12" s="485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25">
      <c r="B13" s="181"/>
      <c r="C13" s="483"/>
      <c r="D13" s="471"/>
      <c r="E13" s="472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 x14ac:dyDescent="0.25">
      <c r="B14" s="180" t="s">
        <v>27</v>
      </c>
      <c r="C14" s="471" t="s">
        <v>464</v>
      </c>
      <c r="D14" s="471"/>
      <c r="E14" s="472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 x14ac:dyDescent="0.25">
      <c r="B15" s="180" t="s">
        <v>31</v>
      </c>
      <c r="C15" s="473" t="s">
        <v>465</v>
      </c>
      <c r="D15" s="473"/>
      <c r="E15" s="474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 x14ac:dyDescent="0.2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 x14ac:dyDescent="0.25">
      <c r="B17" s="180"/>
      <c r="C17" s="475" t="s">
        <v>38</v>
      </c>
      <c r="D17" s="476"/>
      <c r="E17" s="477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 x14ac:dyDescent="0.25">
      <c r="B18" s="180" t="s">
        <v>42</v>
      </c>
      <c r="C18" s="440" t="s">
        <v>43</v>
      </c>
      <c r="D18" s="440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 x14ac:dyDescent="0.25">
      <c r="B19" s="184" t="s">
        <v>48</v>
      </c>
      <c r="C19" s="441" t="s">
        <v>466</v>
      </c>
      <c r="D19" s="442"/>
      <c r="E19" s="185">
        <v>0.99999000000000005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 x14ac:dyDescent="0.25">
      <c r="B20" s="184" t="s">
        <v>52</v>
      </c>
      <c r="C20" s="441"/>
      <c r="D20" s="442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 x14ac:dyDescent="0.25">
      <c r="B21" s="184" t="s">
        <v>56</v>
      </c>
      <c r="C21" s="443"/>
      <c r="D21" s="444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 x14ac:dyDescent="0.25">
      <c r="B22" s="184" t="s">
        <v>59</v>
      </c>
      <c r="C22" s="443"/>
      <c r="D22" s="444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 x14ac:dyDescent="0.25">
      <c r="B23" s="184" t="s">
        <v>62</v>
      </c>
      <c r="C23" s="443"/>
      <c r="D23" s="444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25">
      <c r="B24" s="184" t="s">
        <v>65</v>
      </c>
      <c r="C24" s="443"/>
      <c r="D24" s="444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 x14ac:dyDescent="0.25">
      <c r="B25" s="184" t="s">
        <v>68</v>
      </c>
      <c r="C25" s="443"/>
      <c r="D25" s="444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 x14ac:dyDescent="0.25">
      <c r="B26" s="184" t="s">
        <v>70</v>
      </c>
      <c r="C26" s="441"/>
      <c r="D26" s="442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 x14ac:dyDescent="0.25">
      <c r="B27" s="184" t="s">
        <v>72</v>
      </c>
      <c r="C27" s="441"/>
      <c r="D27" s="442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 x14ac:dyDescent="0.25">
      <c r="B28" s="184" t="s">
        <v>74</v>
      </c>
      <c r="C28" s="441"/>
      <c r="D28" s="442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 x14ac:dyDescent="0.25">
      <c r="B29" s="184" t="s">
        <v>76</v>
      </c>
      <c r="C29" s="424" t="s">
        <v>77</v>
      </c>
      <c r="D29" s="425"/>
      <c r="E29" s="186">
        <f>100%-SUM(E19:E28)</f>
        <v>9.9999999999544897E-6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 x14ac:dyDescent="0.2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 x14ac:dyDescent="0.25">
      <c r="B31" s="188" t="s">
        <v>80</v>
      </c>
      <c r="C31" s="426"/>
      <c r="D31" s="426"/>
      <c r="E31" s="427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25">
      <c r="B32" s="189" t="s">
        <v>432</v>
      </c>
      <c r="C32" s="428"/>
      <c r="D32" s="428"/>
      <c r="E32" s="429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x14ac:dyDescent="0.2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25">
      <c r="B34" s="192" t="s">
        <v>85</v>
      </c>
      <c r="C34" s="436" t="s">
        <v>229</v>
      </c>
      <c r="D34" s="436"/>
      <c r="E34" s="437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25">
      <c r="B35" s="192" t="s">
        <v>87</v>
      </c>
      <c r="C35" s="438"/>
      <c r="D35" s="438"/>
      <c r="E35" s="439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x14ac:dyDescent="0.2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25">
      <c r="B37" s="180"/>
      <c r="C37" s="432" t="s">
        <v>90</v>
      </c>
      <c r="D37" s="432"/>
      <c r="E37" s="433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25">
      <c r="A38" s="34"/>
      <c r="B38" s="193"/>
      <c r="C38" s="434" t="s">
        <v>92</v>
      </c>
      <c r="D38" s="434"/>
      <c r="E38" s="435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25">
      <c r="B39" s="194"/>
      <c r="C39" s="451" t="s">
        <v>94</v>
      </c>
      <c r="D39" s="451"/>
      <c r="E39" s="452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x14ac:dyDescent="0.25">
      <c r="B40" s="194"/>
      <c r="C40" s="453" t="s">
        <v>96</v>
      </c>
      <c r="D40" s="453"/>
      <c r="E40" s="454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x14ac:dyDescent="0.25">
      <c r="B42" s="197" t="s">
        <v>102</v>
      </c>
      <c r="C42" s="31">
        <v>817.9</v>
      </c>
      <c r="D42" s="93"/>
      <c r="E42" s="198">
        <v>335.4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x14ac:dyDescent="0.25">
      <c r="B43" s="197" t="s">
        <v>104</v>
      </c>
      <c r="C43" s="30">
        <v>908</v>
      </c>
      <c r="D43" s="93"/>
      <c r="E43" s="199">
        <v>277.60000000000002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 x14ac:dyDescent="0.25">
      <c r="A44" s="34"/>
      <c r="B44" s="200" t="s">
        <v>106</v>
      </c>
      <c r="C44" s="45">
        <f>+C42-C43</f>
        <v>-90.100000000000023</v>
      </c>
      <c r="D44" s="93"/>
      <c r="E44" s="201">
        <f>+E42-E43</f>
        <v>57.799999999999955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 x14ac:dyDescent="0.25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x14ac:dyDescent="0.25">
      <c r="B46" s="197" t="s">
        <v>110</v>
      </c>
      <c r="C46" s="29">
        <v>152.30000000000001</v>
      </c>
      <c r="D46" s="53"/>
      <c r="E46" s="202">
        <v>69.3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 x14ac:dyDescent="0.25">
      <c r="A47" s="34"/>
      <c r="B47" s="200" t="s">
        <v>112</v>
      </c>
      <c r="C47" s="45">
        <f>+C44-C45-C46</f>
        <v>-242.40000000000003</v>
      </c>
      <c r="D47" s="93"/>
      <c r="E47" s="201">
        <f>+E44-E45-E46</f>
        <v>-11.500000000000043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 x14ac:dyDescent="0.25">
      <c r="A48" s="34"/>
      <c r="B48" s="197" t="s">
        <v>114</v>
      </c>
      <c r="C48" s="33"/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x14ac:dyDescent="0.25">
      <c r="B49" s="197" t="s">
        <v>116</v>
      </c>
      <c r="C49" s="29">
        <v>253.6</v>
      </c>
      <c r="D49" s="53"/>
      <c r="E49" s="204"/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x14ac:dyDescent="0.25">
      <c r="B50" s="197" t="s">
        <v>118</v>
      </c>
      <c r="C50" s="49">
        <f>C51-C52</f>
        <v>0</v>
      </c>
      <c r="D50" s="93"/>
      <c r="E50" s="205">
        <f>E51-E52</f>
        <v>0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x14ac:dyDescent="0.25">
      <c r="B51" s="206" t="s">
        <v>120</v>
      </c>
      <c r="C51" s="32"/>
      <c r="D51" s="53"/>
      <c r="E51" s="207"/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x14ac:dyDescent="0.25">
      <c r="B52" s="206" t="s">
        <v>122</v>
      </c>
      <c r="C52" s="30"/>
      <c r="D52" s="53"/>
      <c r="E52" s="208"/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 x14ac:dyDescent="0.25">
      <c r="A53" s="34"/>
      <c r="B53" s="200" t="s">
        <v>124</v>
      </c>
      <c r="C53" s="45">
        <f>+C47+C48+C49+C50</f>
        <v>11.19999999999996</v>
      </c>
      <c r="D53" s="93"/>
      <c r="E53" s="201">
        <f>+E47+E48+E49+E50</f>
        <v>-11.500000000000043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 x14ac:dyDescent="0.25">
      <c r="B54" s="197" t="s">
        <v>126</v>
      </c>
      <c r="C54" s="12">
        <v>2.7</v>
      </c>
      <c r="D54" s="54"/>
      <c r="E54" s="209"/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 x14ac:dyDescent="0.25">
      <c r="A55" s="34"/>
      <c r="B55" s="200" t="s">
        <v>128</v>
      </c>
      <c r="C55" s="45">
        <f>C53-C54</f>
        <v>8.4999999999999609</v>
      </c>
      <c r="D55" s="93"/>
      <c r="E55" s="201">
        <f>E53-E54</f>
        <v>-11.500000000000043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 x14ac:dyDescent="0.25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25">
      <c r="A57" s="34"/>
      <c r="B57" s="194"/>
      <c r="C57" s="432" t="s">
        <v>90</v>
      </c>
      <c r="D57" s="432"/>
      <c r="E57" s="43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 x14ac:dyDescent="0.25">
      <c r="B59" s="212" t="s">
        <v>136</v>
      </c>
      <c r="C59" s="1"/>
      <c r="D59" s="42"/>
      <c r="E59" s="207"/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 x14ac:dyDescent="0.25">
      <c r="B60" s="212" t="s">
        <v>138</v>
      </c>
      <c r="C60" s="28">
        <v>749.2</v>
      </c>
      <c r="D60" s="53"/>
      <c r="E60" s="213">
        <v>645.4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 x14ac:dyDescent="0.25">
      <c r="B61" s="212" t="s">
        <v>140</v>
      </c>
      <c r="C61" s="28">
        <v>2.9</v>
      </c>
      <c r="D61" s="53"/>
      <c r="E61" s="213">
        <v>2.9</v>
      </c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 x14ac:dyDescent="0.25">
      <c r="B62" s="212" t="s">
        <v>142</v>
      </c>
      <c r="C62" s="28"/>
      <c r="D62" s="53"/>
      <c r="E62" s="213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 x14ac:dyDescent="0.25">
      <c r="B63" s="214" t="s">
        <v>144</v>
      </c>
      <c r="C63" s="94">
        <f>SUM(C59:C62)</f>
        <v>752.1</v>
      </c>
      <c r="D63" s="93"/>
      <c r="E63" s="215">
        <f>SUM(E59:E62)</f>
        <v>648.29999999999995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 x14ac:dyDescent="0.25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25">
      <c r="B65" s="217" t="s">
        <v>147</v>
      </c>
      <c r="C65" s="32">
        <v>11.7</v>
      </c>
      <c r="D65" s="53"/>
      <c r="E65" s="207">
        <v>3.4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25">
      <c r="B66" s="218" t="s">
        <v>149</v>
      </c>
      <c r="C66" s="28">
        <v>32.4</v>
      </c>
      <c r="D66" s="53"/>
      <c r="E66" s="213">
        <v>17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 x14ac:dyDescent="0.25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 x14ac:dyDescent="0.25">
      <c r="B68" s="219" t="s">
        <v>153</v>
      </c>
      <c r="C68" s="30">
        <v>1006.3</v>
      </c>
      <c r="D68" s="53"/>
      <c r="E68" s="208">
        <v>1123.5999999999999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 x14ac:dyDescent="0.25">
      <c r="B69" s="214" t="s">
        <v>155</v>
      </c>
      <c r="C69" s="94">
        <f>SUM(C65:C68)</f>
        <v>1050.3999999999999</v>
      </c>
      <c r="D69" s="93"/>
      <c r="E69" s="215">
        <f>SUM(E65:E68)</f>
        <v>1144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25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 x14ac:dyDescent="0.25">
      <c r="A71" s="34"/>
      <c r="B71" s="214" t="s">
        <v>158</v>
      </c>
      <c r="C71" s="13">
        <v>4.7</v>
      </c>
      <c r="D71" s="54"/>
      <c r="E71" s="220">
        <v>4</v>
      </c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 x14ac:dyDescent="0.25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 x14ac:dyDescent="0.25">
      <c r="A73" s="34"/>
      <c r="B73" s="214" t="s">
        <v>161</v>
      </c>
      <c r="C73" s="28"/>
      <c r="D73" s="53"/>
      <c r="E73" s="213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 x14ac:dyDescent="0.25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25">
      <c r="B75" s="221" t="s">
        <v>164</v>
      </c>
      <c r="C75" s="94">
        <f>SUM(C63,C69,C71,C73)</f>
        <v>1807.2</v>
      </c>
      <c r="D75" s="93"/>
      <c r="E75" s="215">
        <f>SUM(E63,E69,E71,E73)</f>
        <v>1796.3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 x14ac:dyDescent="0.25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 x14ac:dyDescent="0.25">
      <c r="B77" s="223" t="s">
        <v>167</v>
      </c>
      <c r="C77" s="4">
        <v>1597.5</v>
      </c>
      <c r="D77" s="53"/>
      <c r="E77" s="213">
        <v>1597.5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25">
      <c r="A78" s="34"/>
      <c r="B78" s="224" t="s">
        <v>169</v>
      </c>
      <c r="C78" s="4">
        <v>1597.5</v>
      </c>
      <c r="D78" s="53"/>
      <c r="E78" s="213">
        <v>1597.5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 x14ac:dyDescent="0.25">
      <c r="A79" s="34"/>
      <c r="B79" s="223" t="s">
        <v>171</v>
      </c>
      <c r="C79" s="4"/>
      <c r="D79" s="53"/>
      <c r="E79" s="213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 x14ac:dyDescent="0.25">
      <c r="A80" s="34"/>
      <c r="B80" s="223" t="s">
        <v>173</v>
      </c>
      <c r="C80" s="4"/>
      <c r="D80" s="53"/>
      <c r="E80" s="213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 x14ac:dyDescent="0.25">
      <c r="A81" s="34"/>
      <c r="B81" s="225" t="s">
        <v>175</v>
      </c>
      <c r="C81" s="4"/>
      <c r="D81" s="53"/>
      <c r="E81" s="213"/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 x14ac:dyDescent="0.25">
      <c r="A82" s="34"/>
      <c r="B82" s="223" t="s">
        <v>177</v>
      </c>
      <c r="C82" s="4"/>
      <c r="D82" s="53"/>
      <c r="E82" s="213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 x14ac:dyDescent="0.25">
      <c r="A83" s="34"/>
      <c r="B83" s="223" t="s">
        <v>179</v>
      </c>
      <c r="C83" s="4">
        <v>139.19999999999999</v>
      </c>
      <c r="D83" s="53"/>
      <c r="E83" s="213">
        <v>147.69999999999999</v>
      </c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 x14ac:dyDescent="0.25">
      <c r="A84" s="34"/>
      <c r="B84" s="224" t="s">
        <v>181</v>
      </c>
      <c r="C84" s="4">
        <v>134.19999999999999</v>
      </c>
      <c r="D84" s="53"/>
      <c r="E84" s="213">
        <v>142.69999999999999</v>
      </c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 x14ac:dyDescent="0.25">
      <c r="A85" s="34"/>
      <c r="B85" s="223" t="s">
        <v>183</v>
      </c>
      <c r="C85" s="4">
        <v>8.5</v>
      </c>
      <c r="D85" s="53"/>
      <c r="E85" s="213">
        <v>-11.5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 x14ac:dyDescent="0.25">
      <c r="A86" s="34"/>
      <c r="B86" s="200" t="s">
        <v>185</v>
      </c>
      <c r="C86" s="94">
        <f>SUM(C77,C79:C83,C85:C85)</f>
        <v>1745.2</v>
      </c>
      <c r="D86" s="93"/>
      <c r="E86" s="215">
        <f>SUM(E77,E79:E83,E85:E85)</f>
        <v>1733.7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 x14ac:dyDescent="0.25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 x14ac:dyDescent="0.25">
      <c r="A88" s="34"/>
      <c r="B88" s="200" t="s">
        <v>188</v>
      </c>
      <c r="C88" s="13">
        <v>30</v>
      </c>
      <c r="D88" s="64"/>
      <c r="E88" s="226">
        <v>23.2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 x14ac:dyDescent="0.25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 x14ac:dyDescent="0.25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 x14ac:dyDescent="0.25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 x14ac:dyDescent="0.25">
      <c r="A92" s="34"/>
      <c r="B92" s="206" t="s">
        <v>194</v>
      </c>
      <c r="C92" s="28"/>
      <c r="D92" s="53"/>
      <c r="E92" s="213"/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25">
      <c r="A93" s="34"/>
      <c r="B93" s="227" t="s">
        <v>196</v>
      </c>
      <c r="C93" s="4"/>
      <c r="D93" s="53"/>
      <c r="E93" s="213"/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25">
      <c r="B94" s="206" t="s">
        <v>198</v>
      </c>
      <c r="C94" s="4">
        <v>32</v>
      </c>
      <c r="D94" s="53"/>
      <c r="E94" s="213">
        <v>27.4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25">
      <c r="B95" s="227" t="s">
        <v>200</v>
      </c>
      <c r="C95" s="4"/>
      <c r="D95" s="53"/>
      <c r="E95" s="213"/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x14ac:dyDescent="0.25">
      <c r="B96" s="294" t="s">
        <v>445</v>
      </c>
      <c r="C96" s="28"/>
      <c r="D96" s="53"/>
      <c r="E96" s="213"/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 x14ac:dyDescent="0.25">
      <c r="B97" s="200" t="s">
        <v>204</v>
      </c>
      <c r="C97" s="94">
        <f>SUM(C92,C94)</f>
        <v>32</v>
      </c>
      <c r="D97" s="93"/>
      <c r="E97" s="215">
        <f>SUM(E92,E94)</f>
        <v>27.4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x14ac:dyDescent="0.25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x14ac:dyDescent="0.25">
      <c r="B99" s="200" t="s">
        <v>207</v>
      </c>
      <c r="C99" s="13"/>
      <c r="D99" s="54"/>
      <c r="E99" s="220">
        <v>12</v>
      </c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 x14ac:dyDescent="0.25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 x14ac:dyDescent="0.25">
      <c r="A101" s="34"/>
      <c r="B101" s="200" t="s">
        <v>210</v>
      </c>
      <c r="C101" s="13"/>
      <c r="D101" s="54"/>
      <c r="E101" s="213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 x14ac:dyDescent="0.25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25">
      <c r="A103" s="34"/>
      <c r="B103" s="200" t="s">
        <v>213</v>
      </c>
      <c r="C103" s="94">
        <f>SUM(C86,C88,C90,C97,C99,C101)</f>
        <v>1807.2</v>
      </c>
      <c r="D103" s="93"/>
      <c r="E103" s="215">
        <f>SUM(E86,E88,E90,E97,E99,E101)</f>
        <v>1796.3000000000002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 x14ac:dyDescent="0.25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25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 x14ac:dyDescent="0.25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 x14ac:dyDescent="0.25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 x14ac:dyDescent="0.25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25">
      <c r="B109" s="197"/>
      <c r="C109" s="432" t="s">
        <v>90</v>
      </c>
      <c r="D109" s="432"/>
      <c r="E109" s="433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 x14ac:dyDescent="0.25">
      <c r="B111" s="233" t="s">
        <v>225</v>
      </c>
      <c r="C111" s="304">
        <v>166.8</v>
      </c>
      <c r="D111" s="54"/>
      <c r="E111" s="307">
        <v>152.80000000000001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25">
      <c r="B112" s="233" t="s">
        <v>228</v>
      </c>
      <c r="C112" s="419"/>
      <c r="D112" s="93"/>
      <c r="E112" s="306"/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25">
      <c r="B113" s="234" t="s">
        <v>231</v>
      </c>
      <c r="C113" s="419"/>
      <c r="D113" s="93"/>
      <c r="E113" s="305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 x14ac:dyDescent="0.25">
      <c r="B114" s="235" t="s">
        <v>233</v>
      </c>
      <c r="C114" s="419"/>
      <c r="D114" s="53"/>
      <c r="E114" s="213"/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 x14ac:dyDescent="0.25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 x14ac:dyDescent="0.25">
      <c r="B116" s="236" t="s">
        <v>236</v>
      </c>
      <c r="C116" s="297"/>
      <c r="D116" s="57"/>
      <c r="E116" s="299"/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 x14ac:dyDescent="0.25">
      <c r="B117" s="237" t="s">
        <v>238</v>
      </c>
      <c r="C117" s="298"/>
      <c r="D117" s="57"/>
      <c r="E117" s="300"/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 x14ac:dyDescent="0.25">
      <c r="B118" s="238" t="s">
        <v>240</v>
      </c>
      <c r="C118" s="69"/>
      <c r="D118" s="57"/>
      <c r="E118" s="213"/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 x14ac:dyDescent="0.25">
      <c r="B119" s="238" t="s">
        <v>242</v>
      </c>
      <c r="C119" s="295"/>
      <c r="D119" s="57"/>
      <c r="E119" s="296"/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 x14ac:dyDescent="0.25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 x14ac:dyDescent="0.25">
      <c r="B121" s="240" t="s">
        <v>446</v>
      </c>
      <c r="C121" s="465"/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 x14ac:dyDescent="0.25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 x14ac:dyDescent="0.25">
      <c r="B124" s="242" t="s">
        <v>249</v>
      </c>
      <c r="C124" s="68">
        <v>11</v>
      </c>
      <c r="D124" s="158"/>
      <c r="E124" s="243">
        <v>5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 x14ac:dyDescent="0.25">
      <c r="B125" s="244" t="s">
        <v>251</v>
      </c>
      <c r="C125" s="69">
        <v>3</v>
      </c>
      <c r="D125" s="159"/>
      <c r="E125" s="213">
        <v>3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 x14ac:dyDescent="0.25">
      <c r="B126" s="242" t="s">
        <v>253</v>
      </c>
      <c r="C126" s="69">
        <v>51</v>
      </c>
      <c r="D126" s="159"/>
      <c r="E126" s="213">
        <v>8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 x14ac:dyDescent="0.25">
      <c r="B127" s="242" t="s">
        <v>255</v>
      </c>
      <c r="C127" s="69">
        <v>576.29999999999995</v>
      </c>
      <c r="D127" s="245"/>
      <c r="E127" s="226">
        <v>82.6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 x14ac:dyDescent="0.3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x14ac:dyDescent="0.25">
      <c r="B129" s="248"/>
      <c r="C129" s="459"/>
      <c r="D129" s="459"/>
      <c r="E129" s="460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25">
      <c r="B130" s="249"/>
      <c r="C130" s="430" t="s">
        <v>437</v>
      </c>
      <c r="D130" s="430"/>
      <c r="E130" s="431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25">
      <c r="B131" s="249" t="s">
        <v>261</v>
      </c>
      <c r="C131" s="308" t="str">
        <f>IF(COUNTA(C135:C149)=0,"nėra",COUNTA(C135:C149))</f>
        <v>nėra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25">
      <c r="B132" s="251" t="s">
        <v>264</v>
      </c>
      <c r="C132" s="461"/>
      <c r="D132" s="461"/>
      <c r="E132" s="462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25">
      <c r="A133" s="34"/>
      <c r="B133" s="252" t="s">
        <v>267</v>
      </c>
      <c r="C133" s="463"/>
      <c r="D133" s="463"/>
      <c r="E133" s="464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25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5" x14ac:dyDescent="0.25">
      <c r="A135" s="34"/>
      <c r="B135" s="219" t="s">
        <v>275</v>
      </c>
      <c r="C135" s="14"/>
      <c r="D135" s="12"/>
      <c r="E135" s="309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5" x14ac:dyDescent="0.25">
      <c r="A136" s="34"/>
      <c r="B136" s="219" t="s">
        <v>277</v>
      </c>
      <c r="C136" s="10"/>
      <c r="D136" s="15"/>
      <c r="E136" s="309"/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25">
      <c r="A137" s="34"/>
      <c r="B137" s="219" t="s">
        <v>277</v>
      </c>
      <c r="C137" s="10"/>
      <c r="D137" s="15"/>
      <c r="E137" s="309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5" x14ac:dyDescent="0.25">
      <c r="A138" s="34"/>
      <c r="B138" s="219" t="s">
        <v>277</v>
      </c>
      <c r="C138" s="10"/>
      <c r="D138" s="15"/>
      <c r="E138" s="309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15" x14ac:dyDescent="0.25">
      <c r="A139" s="34"/>
      <c r="B139" s="219" t="s">
        <v>277</v>
      </c>
      <c r="C139" s="10"/>
      <c r="D139" s="15"/>
      <c r="E139" s="309"/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 x14ac:dyDescent="0.25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 x14ac:dyDescent="0.25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 x14ac:dyDescent="0.25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 x14ac:dyDescent="0.25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 x14ac:dyDescent="0.25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 x14ac:dyDescent="0.25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 x14ac:dyDescent="0.25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 x14ac:dyDescent="0.25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 x14ac:dyDescent="0.25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 x14ac:dyDescent="0.25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25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 x14ac:dyDescent="0.25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25">
      <c r="A152" s="34"/>
      <c r="B152" s="251" t="s">
        <v>298</v>
      </c>
      <c r="C152" s="461"/>
      <c r="D152" s="461"/>
      <c r="E152" s="462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25">
      <c r="A153" s="34"/>
      <c r="B153" s="252" t="s">
        <v>301</v>
      </c>
      <c r="C153" s="461"/>
      <c r="D153" s="461"/>
      <c r="E153" s="462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25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 x14ac:dyDescent="0.25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 x14ac:dyDescent="0.25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 x14ac:dyDescent="0.25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 x14ac:dyDescent="0.25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 x14ac:dyDescent="0.25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 x14ac:dyDescent="0.25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 x14ac:dyDescent="0.25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 x14ac:dyDescent="0.25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 x14ac:dyDescent="0.25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 x14ac:dyDescent="0.25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25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25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25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 x14ac:dyDescent="0.25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 x14ac:dyDescent="0.25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25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 x14ac:dyDescent="0.3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25">
      <c r="B172" s="255" t="s">
        <v>325</v>
      </c>
      <c r="C172" s="449"/>
      <c r="D172" s="449"/>
      <c r="E172" s="450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 x14ac:dyDescent="0.25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25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25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25">
      <c r="B177" s="194" t="s">
        <v>332</v>
      </c>
      <c r="C177" s="455">
        <v>44293</v>
      </c>
      <c r="D177" s="455"/>
      <c r="E177" s="456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25">
      <c r="B178" s="194" t="s">
        <v>334</v>
      </c>
      <c r="C178" s="457" t="s">
        <v>467</v>
      </c>
      <c r="D178" s="457"/>
      <c r="E178" s="458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25">
      <c r="B179" s="257" t="s">
        <v>336</v>
      </c>
      <c r="C179" s="445" t="s">
        <v>468</v>
      </c>
      <c r="D179" s="445"/>
      <c r="E179" s="446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25">
      <c r="B180" s="258" t="s">
        <v>444</v>
      </c>
      <c r="C180" s="447"/>
      <c r="D180" s="447"/>
      <c r="E180" s="448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 x14ac:dyDescent="0.3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 x14ac:dyDescent="0.2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 x14ac:dyDescent="0.2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 x14ac:dyDescent="0.2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 x14ac:dyDescent="0.2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 x14ac:dyDescent="0.2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 x14ac:dyDescent="0.2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 x14ac:dyDescent="0.2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 x14ac:dyDescent="0.2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 x14ac:dyDescent="0.2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 x14ac:dyDescent="0.2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 x14ac:dyDescent="0.2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 x14ac:dyDescent="0.2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 x14ac:dyDescent="0.2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 x14ac:dyDescent="0.2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 x14ac:dyDescent="0.2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 x14ac:dyDescent="0.2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 x14ac:dyDescent="0.2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 x14ac:dyDescent="0.2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 x14ac:dyDescent="0.2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 x14ac:dyDescent="0.2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 x14ac:dyDescent="0.2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 x14ac:dyDescent="0.2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 x14ac:dyDescent="0.2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 x14ac:dyDescent="0.2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 x14ac:dyDescent="0.2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 x14ac:dyDescent="0.2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 x14ac:dyDescent="0.2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 x14ac:dyDescent="0.2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 x14ac:dyDescent="0.2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 x14ac:dyDescent="0.2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 x14ac:dyDescent="0.2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 x14ac:dyDescent="0.2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 x14ac:dyDescent="0.2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 x14ac:dyDescent="0.2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 x14ac:dyDescent="0.2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 x14ac:dyDescent="0.2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 x14ac:dyDescent="0.2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 x14ac:dyDescent="0.2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 x14ac:dyDescent="0.2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 x14ac:dyDescent="0.2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 x14ac:dyDescent="0.2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 x14ac:dyDescent="0.2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 x14ac:dyDescent="0.2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 x14ac:dyDescent="0.2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 x14ac:dyDescent="0.2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 x14ac:dyDescent="0.2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 x14ac:dyDescent="0.2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 x14ac:dyDescent="0.2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 x14ac:dyDescent="0.2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 x14ac:dyDescent="0.2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 x14ac:dyDescent="0.2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 x14ac:dyDescent="0.2">
      <c r="A1" s="137"/>
      <c r="B1" s="137"/>
      <c r="C1" s="137"/>
      <c r="D1" s="137"/>
      <c r="E1" s="137"/>
      <c r="F1" s="137"/>
      <c r="G1" s="137"/>
    </row>
    <row r="2" spans="1:7" ht="12" customHeight="1" x14ac:dyDescent="0.2">
      <c r="A2" s="143"/>
      <c r="B2" s="73"/>
      <c r="C2" s="73"/>
      <c r="D2" s="491"/>
      <c r="E2" s="491"/>
      <c r="F2" s="143"/>
      <c r="G2" s="143"/>
    </row>
    <row r="3" spans="1:7" ht="29.25" customHeight="1" x14ac:dyDescent="0.2">
      <c r="A3" s="143"/>
      <c r="B3" s="73"/>
      <c r="C3" s="73"/>
      <c r="D3" s="492" t="s">
        <v>399</v>
      </c>
      <c r="E3" s="492"/>
      <c r="F3" s="143"/>
      <c r="G3" s="143"/>
    </row>
    <row r="4" spans="1:7" ht="15" customHeight="1" x14ac:dyDescent="0.2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">
      <c r="A5" s="143"/>
      <c r="B5" s="72"/>
      <c r="C5" s="72"/>
      <c r="D5" s="74"/>
      <c r="E5" s="72"/>
      <c r="F5" s="143"/>
      <c r="G5" s="143"/>
    </row>
    <row r="6" spans="1:7" ht="15" customHeight="1" x14ac:dyDescent="0.25">
      <c r="A6" s="143"/>
      <c r="B6" s="505" t="s">
        <v>401</v>
      </c>
      <c r="C6" s="505"/>
      <c r="D6" s="505"/>
      <c r="E6" s="505"/>
      <c r="F6" s="143"/>
      <c r="G6" s="143"/>
    </row>
    <row r="7" spans="1:7" ht="12.75" customHeight="1" x14ac:dyDescent="0.2">
      <c r="A7" s="143"/>
      <c r="B7" s="72"/>
      <c r="C7" s="72"/>
      <c r="D7" s="74"/>
      <c r="E7" s="72"/>
      <c r="F7" s="143"/>
      <c r="G7" s="143"/>
    </row>
    <row r="8" spans="1:7" ht="10.5" customHeight="1" x14ac:dyDescent="0.25">
      <c r="A8" s="143"/>
      <c r="B8" s="35"/>
      <c r="C8" s="36"/>
      <c r="D8" s="36"/>
      <c r="E8" s="36"/>
      <c r="F8" s="143"/>
      <c r="G8" s="143"/>
    </row>
    <row r="9" spans="1:7" ht="18.75" x14ac:dyDescent="0.3">
      <c r="A9" s="143"/>
      <c r="B9" s="103" t="s">
        <v>8</v>
      </c>
      <c r="C9" s="511" t="str">
        <f>'Finansiniai duomenys'!C8</f>
        <v>UAB „Neringos komunalininkas“</v>
      </c>
      <c r="D9" s="511"/>
      <c r="E9" s="511"/>
      <c r="F9" s="143"/>
      <c r="G9" s="143"/>
    </row>
    <row r="10" spans="1:7" x14ac:dyDescent="0.2">
      <c r="A10" s="143"/>
      <c r="B10" s="104" t="s">
        <v>11</v>
      </c>
      <c r="C10" s="509" t="str">
        <f>'Finansiniai duomenys'!C9</f>
        <v>Uždaroji akcinė bendrovė (UAB)</v>
      </c>
      <c r="D10" s="509"/>
      <c r="E10" s="509"/>
      <c r="F10" s="143"/>
      <c r="G10" s="143"/>
    </row>
    <row r="11" spans="1:7" ht="12" hidden="1" customHeight="1" x14ac:dyDescent="0.2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">
      <c r="A14" s="143"/>
      <c r="B14" s="104" t="s">
        <v>402</v>
      </c>
      <c r="C14" s="509" t="e">
        <f>'Finansiniai duomenys'!#REF!</f>
        <v>#REF!</v>
      </c>
      <c r="D14" s="509"/>
      <c r="E14" s="509"/>
      <c r="F14" s="143"/>
      <c r="G14" s="143"/>
    </row>
    <row r="15" spans="1:7" ht="12" hidden="1" customHeight="1" x14ac:dyDescent="0.2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">
      <c r="A27" s="143"/>
      <c r="B27" s="81" t="s">
        <v>15</v>
      </c>
      <c r="C27" s="509">
        <f>'Finansiniai duomenys'!C10</f>
        <v>152703524</v>
      </c>
      <c r="D27" s="509"/>
      <c r="E27" s="509"/>
      <c r="F27" s="143"/>
      <c r="G27" s="143"/>
    </row>
    <row r="28" spans="1:9" x14ac:dyDescent="0.2">
      <c r="A28" s="143"/>
      <c r="B28" s="81" t="s">
        <v>18</v>
      </c>
      <c r="C28" s="508" t="e">
        <f>'Finansiniai duomenys'!#REF!</f>
        <v>#REF!</v>
      </c>
      <c r="D28" s="508"/>
      <c r="E28" s="508"/>
      <c r="F28" s="143"/>
      <c r="G28" s="143"/>
    </row>
    <row r="29" spans="1:9" x14ac:dyDescent="0.2">
      <c r="A29" s="143"/>
      <c r="B29" s="81" t="s">
        <v>22</v>
      </c>
      <c r="C29" s="508" t="e">
        <f>'Finansiniai duomenys'!#REF!</f>
        <v>#REF!</v>
      </c>
      <c r="D29" s="508"/>
      <c r="E29" s="508"/>
      <c r="F29" s="143"/>
      <c r="G29" s="143"/>
      <c r="H29" s="38" t="s">
        <v>28</v>
      </c>
      <c r="I29" s="38"/>
    </row>
    <row r="30" spans="1:9" x14ac:dyDescent="0.2">
      <c r="A30" s="143"/>
      <c r="B30" s="81"/>
      <c r="C30" s="508" t="e">
        <f>'Finansiniai duomenys'!#REF!</f>
        <v>#REF!</v>
      </c>
      <c r="D30" s="508"/>
      <c r="E30" s="508"/>
      <c r="F30" s="143"/>
      <c r="G30" s="143"/>
      <c r="H30" s="38" t="s">
        <v>32</v>
      </c>
      <c r="I30" s="38"/>
    </row>
    <row r="31" spans="1:9" x14ac:dyDescent="0.2">
      <c r="A31" s="143"/>
      <c r="B31" s="81" t="s">
        <v>27</v>
      </c>
      <c r="C31" s="509" t="str">
        <f>'Finansiniai duomenys'!C14</f>
        <v>Andrius Meiženis</v>
      </c>
      <c r="D31" s="509"/>
      <c r="E31" s="509"/>
      <c r="F31" s="143"/>
      <c r="G31" s="143"/>
      <c r="H31" s="38" t="s">
        <v>35</v>
      </c>
      <c r="I31" s="38"/>
    </row>
    <row r="32" spans="1:9" x14ac:dyDescent="0.2">
      <c r="A32" s="143"/>
      <c r="B32" s="81" t="s">
        <v>31</v>
      </c>
      <c r="C32" s="510" t="str">
        <f>'Finansiniai duomenys'!C15</f>
        <v>Rita Knystautienė</v>
      </c>
      <c r="D32" s="510"/>
      <c r="E32" s="510"/>
      <c r="F32" s="143"/>
      <c r="G32" s="143"/>
      <c r="H32" s="38" t="s">
        <v>403</v>
      </c>
      <c r="I32" s="38"/>
    </row>
    <row r="33" spans="1:9" x14ac:dyDescent="0.2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">
      <c r="A34" s="143"/>
      <c r="B34" s="81"/>
      <c r="C34" s="506" t="s">
        <v>38</v>
      </c>
      <c r="D34" s="507"/>
      <c r="E34" s="476"/>
      <c r="F34" s="143"/>
      <c r="G34" s="143"/>
      <c r="H34" s="38" t="s">
        <v>49</v>
      </c>
      <c r="I34" s="38"/>
    </row>
    <row r="35" spans="1:9" x14ac:dyDescent="0.2">
      <c r="A35" s="143"/>
      <c r="B35" s="81" t="s">
        <v>42</v>
      </c>
      <c r="C35" s="494" t="s">
        <v>404</v>
      </c>
      <c r="D35" s="494"/>
      <c r="E35" s="82" t="s">
        <v>44</v>
      </c>
      <c r="F35" s="143"/>
      <c r="G35" s="143"/>
      <c r="H35" s="38" t="s">
        <v>53</v>
      </c>
      <c r="I35" s="38"/>
    </row>
    <row r="36" spans="1:9" x14ac:dyDescent="0.2">
      <c r="A36" s="143"/>
      <c r="B36" s="105" t="s">
        <v>48</v>
      </c>
      <c r="C36" s="495" t="str">
        <f>'Finansiniai duomenys'!C19</f>
        <v>Neringos savivaldybės administracija</v>
      </c>
      <c r="D36" s="496"/>
      <c r="E36" s="138">
        <f>'Finansiniai duomenys'!E19</f>
        <v>0.99999000000000005</v>
      </c>
      <c r="F36" s="143"/>
      <c r="G36" s="143"/>
      <c r="H36" s="38" t="s">
        <v>57</v>
      </c>
      <c r="I36" s="38"/>
    </row>
    <row r="37" spans="1:9" x14ac:dyDescent="0.2">
      <c r="A37" s="143"/>
      <c r="B37" s="105" t="s">
        <v>52</v>
      </c>
      <c r="C37" s="495">
        <f>'Finansiniai duomenys'!C20</f>
        <v>0</v>
      </c>
      <c r="D37" s="496"/>
      <c r="E37" s="138">
        <f>'Finansiniai duomenys'!E20</f>
        <v>0</v>
      </c>
      <c r="F37" s="143"/>
      <c r="G37" s="143"/>
      <c r="H37" s="38" t="s">
        <v>60</v>
      </c>
      <c r="I37" s="38"/>
    </row>
    <row r="38" spans="1:9" x14ac:dyDescent="0.2">
      <c r="A38" s="143"/>
      <c r="B38" s="105" t="s">
        <v>56</v>
      </c>
      <c r="C38" s="495">
        <f>'Finansiniai duomenys'!C26</f>
        <v>0</v>
      </c>
      <c r="D38" s="496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">
      <c r="A39" s="143"/>
      <c r="B39" s="105" t="s">
        <v>59</v>
      </c>
      <c r="C39" s="495">
        <f>'Finansiniai duomenys'!C27</f>
        <v>0</v>
      </c>
      <c r="D39" s="496"/>
      <c r="E39" s="138">
        <f>'Finansiniai duomenys'!E27</f>
        <v>0</v>
      </c>
      <c r="F39" s="143"/>
      <c r="G39" s="143"/>
      <c r="H39" s="34" t="s">
        <v>66</v>
      </c>
    </row>
    <row r="40" spans="1:9" x14ac:dyDescent="0.2">
      <c r="A40" s="143"/>
      <c r="B40" s="105" t="s">
        <v>62</v>
      </c>
      <c r="C40" s="495">
        <f>'Finansiniai duomenys'!C28</f>
        <v>0</v>
      </c>
      <c r="D40" s="496"/>
      <c r="E40" s="138">
        <f>'Finansiniai duomenys'!E28</f>
        <v>0</v>
      </c>
      <c r="F40" s="143"/>
      <c r="G40" s="143"/>
    </row>
    <row r="41" spans="1:9" x14ac:dyDescent="0.2">
      <c r="A41" s="143"/>
      <c r="B41" s="105" t="s">
        <v>76</v>
      </c>
      <c r="C41" s="497" t="s">
        <v>77</v>
      </c>
      <c r="D41" s="498"/>
      <c r="E41" s="83">
        <f>100%-SUM(E36:E40)</f>
        <v>9.9999999999544897E-6</v>
      </c>
      <c r="F41" s="143"/>
      <c r="G41" s="143"/>
    </row>
    <row r="42" spans="1:9" x14ac:dyDescent="0.2">
      <c r="A42" s="143"/>
      <c r="B42" s="105"/>
      <c r="C42" s="161"/>
      <c r="D42" s="161"/>
      <c r="E42" s="84"/>
      <c r="F42" s="143"/>
      <c r="G42" s="143"/>
    </row>
    <row r="43" spans="1:9" x14ac:dyDescent="0.2">
      <c r="A43" s="143"/>
      <c r="B43" s="84" t="s">
        <v>80</v>
      </c>
      <c r="C43" s="499">
        <f>'Finansiniai duomenys'!C31</f>
        <v>0</v>
      </c>
      <c r="D43" s="499"/>
      <c r="E43" s="499"/>
      <c r="F43" s="143"/>
      <c r="G43" s="143"/>
    </row>
    <row r="44" spans="1:9" ht="24" x14ac:dyDescent="0.2">
      <c r="A44" s="143"/>
      <c r="B44" s="106" t="s">
        <v>82</v>
      </c>
      <c r="C44" s="500">
        <f>'Finansiniai duomenys'!C32</f>
        <v>0</v>
      </c>
      <c r="D44" s="500"/>
      <c r="E44" s="501"/>
      <c r="F44" s="143"/>
      <c r="G44" s="143"/>
    </row>
    <row r="45" spans="1:9" x14ac:dyDescent="0.2">
      <c r="A45" s="143"/>
      <c r="B45" s="81"/>
      <c r="C45" s="161"/>
      <c r="D45" s="161"/>
      <c r="E45" s="84"/>
      <c r="F45" s="143"/>
      <c r="G45" s="143"/>
    </row>
    <row r="46" spans="1:9" ht="24" x14ac:dyDescent="0.2">
      <c r="A46" s="143"/>
      <c r="B46" s="107" t="s">
        <v>85</v>
      </c>
      <c r="C46" s="502" t="e">
        <f>'Finansiniai duomenys'!#REF!</f>
        <v>#REF!</v>
      </c>
      <c r="D46" s="502"/>
      <c r="E46" s="502"/>
      <c r="F46" s="143"/>
      <c r="G46" s="143"/>
    </row>
    <row r="47" spans="1:9" ht="41.25" customHeight="1" x14ac:dyDescent="0.2">
      <c r="A47" s="143"/>
      <c r="B47" s="107" t="s">
        <v>87</v>
      </c>
      <c r="C47" s="503" t="e">
        <f>'Finansiniai duomenys'!#REF!</f>
        <v>#REF!</v>
      </c>
      <c r="D47" s="503"/>
      <c r="E47" s="504"/>
      <c r="F47" s="143"/>
      <c r="G47" s="143"/>
    </row>
    <row r="48" spans="1:9" x14ac:dyDescent="0.2">
      <c r="A48" s="143"/>
      <c r="B48" s="81"/>
      <c r="C48" s="161"/>
      <c r="D48" s="161"/>
      <c r="E48" s="84"/>
      <c r="F48" s="143"/>
      <c r="G48" s="143"/>
    </row>
    <row r="49" spans="1:12" ht="24.6" customHeight="1" x14ac:dyDescent="0.2">
      <c r="A49" s="143"/>
      <c r="B49" s="81"/>
      <c r="C49" s="493" t="s">
        <v>90</v>
      </c>
      <c r="D49" s="493"/>
      <c r="E49" s="432"/>
      <c r="F49" s="143"/>
      <c r="G49" s="143"/>
      <c r="H49" s="40"/>
    </row>
    <row r="50" spans="1:12" s="40" customFormat="1" ht="12" customHeight="1" x14ac:dyDescent="0.2">
      <c r="A50" s="144"/>
      <c r="B50" s="160"/>
      <c r="C50" s="487"/>
      <c r="D50" s="487"/>
      <c r="E50" s="434"/>
      <c r="F50" s="144"/>
      <c r="G50" s="144"/>
      <c r="H50" s="34"/>
      <c r="K50" s="34"/>
      <c r="L50" s="34"/>
    </row>
    <row r="51" spans="1:12" ht="12" customHeight="1" x14ac:dyDescent="0.2">
      <c r="A51" s="143"/>
      <c r="B51" s="93"/>
      <c r="C51" s="488" t="s">
        <v>94</v>
      </c>
      <c r="D51" s="488"/>
      <c r="E51" s="451"/>
      <c r="F51" s="143"/>
      <c r="G51" s="143"/>
    </row>
    <row r="52" spans="1:12" x14ac:dyDescent="0.2">
      <c r="A52" s="143"/>
      <c r="B52" s="93"/>
      <c r="C52" s="489" t="s">
        <v>96</v>
      </c>
      <c r="D52" s="489"/>
      <c r="E52" s="453"/>
      <c r="F52" s="143"/>
      <c r="G52" s="143"/>
    </row>
    <row r="53" spans="1:12" ht="12.75" thickBot="1" x14ac:dyDescent="0.25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">
      <c r="A69" s="143"/>
      <c r="B69" s="93"/>
      <c r="C69" s="46"/>
      <c r="D69" s="46"/>
      <c r="E69" s="93"/>
      <c r="F69" s="143"/>
      <c r="G69" s="143"/>
    </row>
    <row r="70" spans="1:12" ht="12.75" thickBot="1" x14ac:dyDescent="0.25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">
      <c r="A77" s="143"/>
      <c r="B77" s="93"/>
      <c r="C77" s="52"/>
      <c r="D77" s="53"/>
      <c r="E77" s="95"/>
      <c r="F77" s="143"/>
      <c r="G77" s="143"/>
    </row>
    <row r="78" spans="1:12" ht="11.25" customHeight="1" x14ac:dyDescent="0.2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 x14ac:dyDescent="0.2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">
      <c r="A104" s="143"/>
      <c r="B104" s="109"/>
      <c r="C104" s="52"/>
      <c r="D104" s="46"/>
      <c r="E104" s="95"/>
      <c r="F104" s="143"/>
      <c r="G104" s="143"/>
    </row>
    <row r="105" spans="1:12" x14ac:dyDescent="0.2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">
      <c r="A119" s="143"/>
      <c r="B119" s="93"/>
      <c r="C119" s="46"/>
      <c r="D119" s="46"/>
      <c r="E119" s="93"/>
      <c r="F119" s="143"/>
      <c r="G119" s="143"/>
    </row>
    <row r="120" spans="1:12" x14ac:dyDescent="0.2">
      <c r="A120" s="143"/>
      <c r="B120" s="93"/>
      <c r="C120" s="46"/>
      <c r="D120" s="46"/>
      <c r="E120" s="93"/>
      <c r="F120" s="143"/>
      <c r="G120" s="143"/>
    </row>
    <row r="121" spans="1:12" x14ac:dyDescent="0.2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">
      <c r="A122" s="143"/>
      <c r="B122" s="93"/>
      <c r="C122" s="46"/>
      <c r="D122" s="46"/>
      <c r="E122" s="93"/>
      <c r="F122" s="143"/>
      <c r="G122" s="143"/>
    </row>
    <row r="123" spans="1:12" x14ac:dyDescent="0.2">
      <c r="A123" s="143"/>
      <c r="B123" s="109"/>
      <c r="C123" s="46"/>
      <c r="D123" s="46"/>
      <c r="E123" s="93"/>
      <c r="F123" s="143"/>
      <c r="G123" s="143"/>
    </row>
    <row r="124" spans="1:12" ht="12.75" thickBot="1" x14ac:dyDescent="0.25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">
      <c r="A126" s="143"/>
      <c r="B126" s="126"/>
      <c r="C126" s="57"/>
      <c r="D126" s="57"/>
      <c r="E126" s="57"/>
      <c r="F126" s="143"/>
      <c r="G126" s="143"/>
    </row>
    <row r="127" spans="1:12" ht="24" x14ac:dyDescent="0.2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">
      <c r="A128" s="143"/>
      <c r="B128" s="93"/>
      <c r="C128" s="52"/>
      <c r="D128" s="58"/>
      <c r="E128" s="95"/>
      <c r="F128" s="143"/>
      <c r="G128" s="143"/>
    </row>
    <row r="129" spans="1:7" ht="24" x14ac:dyDescent="0.2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">
      <c r="A130" s="143"/>
      <c r="B130" s="93"/>
      <c r="C130" s="58"/>
      <c r="D130" s="58"/>
      <c r="E130" s="11"/>
      <c r="F130" s="143"/>
      <c r="G130" s="143"/>
    </row>
    <row r="131" spans="1:7" ht="12.75" thickBot="1" x14ac:dyDescent="0.25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25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25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">
      <c r="A139" s="143"/>
      <c r="B139" s="133" t="s">
        <v>325</v>
      </c>
      <c r="C139" s="490"/>
      <c r="D139" s="490"/>
      <c r="E139" s="449"/>
      <c r="F139" s="143"/>
      <c r="G139" s="143"/>
    </row>
    <row r="140" spans="1:7" x14ac:dyDescent="0.2">
      <c r="A140" s="143"/>
      <c r="B140" s="11"/>
      <c r="C140" s="46"/>
      <c r="D140" s="46"/>
      <c r="E140" s="93"/>
      <c r="F140" s="143"/>
      <c r="G140" s="143"/>
    </row>
    <row r="141" spans="1:7" ht="12.75" thickBot="1" x14ac:dyDescent="0.25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">
      <c r="A142" s="143"/>
      <c r="B142" s="93"/>
      <c r="C142" s="46"/>
      <c r="D142" s="46"/>
      <c r="E142" s="93"/>
      <c r="F142" s="143"/>
      <c r="G142" s="143"/>
    </row>
    <row r="143" spans="1:7" x14ac:dyDescent="0.2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">
      <c r="A144" s="143"/>
      <c r="B144" s="93" t="s">
        <v>332</v>
      </c>
      <c r="C144" s="455"/>
      <c r="D144" s="455"/>
      <c r="E144" s="455"/>
      <c r="F144" s="143"/>
      <c r="G144" s="143"/>
    </row>
    <row r="145" spans="1:7" x14ac:dyDescent="0.2">
      <c r="A145" s="143"/>
      <c r="B145" s="93" t="s">
        <v>334</v>
      </c>
      <c r="C145" s="457"/>
      <c r="D145" s="457"/>
      <c r="E145" s="457"/>
      <c r="F145" s="143"/>
      <c r="G145" s="143"/>
    </row>
    <row r="146" spans="1:7" ht="24" x14ac:dyDescent="0.2">
      <c r="A146" s="143"/>
      <c r="B146" s="135" t="s">
        <v>336</v>
      </c>
      <c r="C146" s="445"/>
      <c r="D146" s="445"/>
      <c r="E146" s="445"/>
      <c r="F146" s="143"/>
      <c r="G146" s="143"/>
    </row>
    <row r="147" spans="1:7" ht="30" customHeight="1" x14ac:dyDescent="0.2">
      <c r="A147" s="143"/>
      <c r="B147" s="136" t="s">
        <v>418</v>
      </c>
      <c r="C147" s="486"/>
      <c r="D147" s="486"/>
      <c r="E147" s="447"/>
      <c r="F147" s="143"/>
      <c r="G147" s="143"/>
    </row>
    <row r="148" spans="1:7" ht="1.9" customHeight="1" x14ac:dyDescent="0.2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7"/>
  <sheetViews>
    <sheetView topLeftCell="A83" zoomScaleNormal="100" zoomScaleSheetLayoutView="100" workbookViewId="0">
      <selection activeCell="F92" sqref="F92:L92"/>
    </sheetView>
  </sheetViews>
  <sheetFormatPr defaultColWidth="9.140625" defaultRowHeight="15" x14ac:dyDescent="0.2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 x14ac:dyDescent="0.3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25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 x14ac:dyDescent="0.25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52" t="s">
        <v>458</v>
      </c>
      <c r="L3" s="553"/>
      <c r="M3" s="271"/>
    </row>
    <row r="4" spans="2:15" ht="15" customHeight="1" x14ac:dyDescent="0.25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 x14ac:dyDescent="0.25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 x14ac:dyDescent="0.25">
      <c r="B6" s="270"/>
      <c r="C6" s="558" t="s">
        <v>419</v>
      </c>
      <c r="D6" s="559"/>
      <c r="E6" s="559"/>
      <c r="F6" s="559"/>
      <c r="G6" s="559"/>
      <c r="H6" s="559"/>
      <c r="I6" s="559"/>
      <c r="J6" s="559"/>
      <c r="K6" s="559"/>
      <c r="L6" s="559"/>
      <c r="M6" s="560"/>
    </row>
    <row r="7" spans="2:15" ht="15" hidden="1" customHeight="1" x14ac:dyDescent="0.25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 x14ac:dyDescent="0.25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.75" thickBot="1" x14ac:dyDescent="0.3">
      <c r="B9" s="270"/>
      <c r="C9" s="554" t="s">
        <v>8</v>
      </c>
      <c r="D9" s="555"/>
      <c r="E9" s="556" t="str">
        <f>'Finansiniai duomenys'!C8</f>
        <v>UAB „Neringos komunalininkas“</v>
      </c>
      <c r="F9" s="556"/>
      <c r="G9" s="556"/>
      <c r="H9" s="556"/>
      <c r="I9" s="556"/>
      <c r="J9" s="556"/>
      <c r="K9" s="17"/>
      <c r="L9" s="17"/>
      <c r="M9" s="271"/>
    </row>
    <row r="10" spans="2:15" ht="15.75" thickBot="1" x14ac:dyDescent="0.3">
      <c r="B10" s="270"/>
      <c r="C10" s="554" t="s">
        <v>11</v>
      </c>
      <c r="D10" s="555"/>
      <c r="E10" s="557" t="str">
        <f>'Finansiniai duomenys'!C9</f>
        <v>Uždaroji akcinė bendrovė (UAB)</v>
      </c>
      <c r="F10" s="557"/>
      <c r="G10" s="557"/>
      <c r="H10" s="557"/>
      <c r="I10" s="557"/>
      <c r="J10" s="557"/>
      <c r="K10" s="17"/>
      <c r="L10" s="17"/>
      <c r="M10" s="271"/>
    </row>
    <row r="11" spans="2:15" ht="15.75" thickBot="1" x14ac:dyDescent="0.3">
      <c r="B11" s="270"/>
      <c r="C11" s="554" t="s">
        <v>15</v>
      </c>
      <c r="D11" s="555"/>
      <c r="E11" s="557">
        <f>'Finansiniai duomenys'!C10</f>
        <v>152703524</v>
      </c>
      <c r="F11" s="557"/>
      <c r="G11" s="557"/>
      <c r="H11" s="557"/>
      <c r="I11" s="557"/>
      <c r="J11" s="557"/>
      <c r="K11" s="17"/>
      <c r="L11" s="17"/>
      <c r="M11" s="271"/>
    </row>
    <row r="12" spans="2:15" x14ac:dyDescent="0.25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 x14ac:dyDescent="0.25">
      <c r="B13" s="270"/>
      <c r="C13" s="512" t="s">
        <v>420</v>
      </c>
      <c r="D13" s="513"/>
      <c r="E13" s="513"/>
      <c r="F13" s="514"/>
      <c r="G13" s="514"/>
      <c r="H13" s="514"/>
      <c r="I13" s="514"/>
      <c r="J13" s="514"/>
      <c r="K13" s="514"/>
      <c r="L13" s="515"/>
      <c r="M13" s="271"/>
      <c r="O13" s="16" t="s">
        <v>421</v>
      </c>
    </row>
    <row r="14" spans="2:15" x14ac:dyDescent="0.25">
      <c r="B14" s="270"/>
      <c r="C14" s="516" t="s">
        <v>422</v>
      </c>
      <c r="D14" s="517"/>
      <c r="E14" s="517"/>
      <c r="F14" s="518"/>
      <c r="G14" s="518"/>
      <c r="H14" s="518"/>
      <c r="I14" s="518"/>
      <c r="J14" s="518"/>
      <c r="K14" s="518"/>
      <c r="L14" s="519"/>
      <c r="M14" s="271"/>
      <c r="O14" s="16" t="s">
        <v>423</v>
      </c>
    </row>
    <row r="15" spans="2:15" x14ac:dyDescent="0.25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 x14ac:dyDescent="0.25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 x14ac:dyDescent="0.25">
      <c r="B17" s="270"/>
      <c r="C17" s="512" t="s">
        <v>438</v>
      </c>
      <c r="D17" s="526"/>
      <c r="E17" s="524" t="s">
        <v>229</v>
      </c>
      <c r="F17" s="527"/>
      <c r="G17" s="313"/>
      <c r="H17" s="316"/>
      <c r="I17" s="522" t="s">
        <v>439</v>
      </c>
      <c r="J17" s="523"/>
      <c r="K17" s="524" t="s">
        <v>229</v>
      </c>
      <c r="L17" s="525"/>
      <c r="M17" s="272"/>
    </row>
    <row r="18" spans="2:13" ht="26.45" customHeight="1" thickBot="1" x14ac:dyDescent="0.3">
      <c r="B18" s="270"/>
      <c r="C18" s="512" t="s">
        <v>442</v>
      </c>
      <c r="D18" s="513"/>
      <c r="E18" s="513"/>
      <c r="F18" s="547"/>
      <c r="G18" s="166"/>
      <c r="H18" s="316"/>
      <c r="I18" s="530" t="s">
        <v>443</v>
      </c>
      <c r="J18" s="531"/>
      <c r="K18" s="531"/>
      <c r="L18" s="532"/>
      <c r="M18" s="273"/>
    </row>
    <row r="19" spans="2:13" ht="49.5" customHeight="1" thickBot="1" x14ac:dyDescent="0.3">
      <c r="B19" s="270"/>
      <c r="C19" s="512" t="s">
        <v>440</v>
      </c>
      <c r="D19" s="513"/>
      <c r="E19" s="545"/>
      <c r="F19" s="546"/>
      <c r="G19" s="167"/>
      <c r="H19" s="317"/>
      <c r="I19" s="522" t="s">
        <v>441</v>
      </c>
      <c r="J19" s="522"/>
      <c r="K19" s="520"/>
      <c r="L19" s="521"/>
      <c r="M19" s="272"/>
    </row>
    <row r="20" spans="2:13" ht="40.5" customHeight="1" x14ac:dyDescent="0.25">
      <c r="B20" s="270"/>
      <c r="C20" s="512" t="s">
        <v>426</v>
      </c>
      <c r="D20" s="513"/>
      <c r="E20" s="528"/>
      <c r="F20" s="529"/>
      <c r="G20" s="313"/>
      <c r="H20" s="317"/>
      <c r="I20" s="513" t="s">
        <v>426</v>
      </c>
      <c r="J20" s="513"/>
      <c r="K20" s="528"/>
      <c r="L20" s="529"/>
      <c r="M20" s="272"/>
    </row>
    <row r="21" spans="2:13" x14ac:dyDescent="0.25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 x14ac:dyDescent="0.25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 x14ac:dyDescent="0.25">
      <c r="B23" s="270"/>
      <c r="C23" s="541" t="s">
        <v>433</v>
      </c>
      <c r="D23" s="536"/>
      <c r="E23" s="536"/>
      <c r="F23" s="542"/>
      <c r="G23" s="23"/>
      <c r="H23" s="316"/>
      <c r="I23" s="536" t="s">
        <v>434</v>
      </c>
      <c r="J23" s="536"/>
      <c r="K23" s="536"/>
      <c r="L23" s="536"/>
      <c r="M23" s="274"/>
    </row>
    <row r="24" spans="2:13" x14ac:dyDescent="0.25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 x14ac:dyDescent="0.25">
      <c r="B25" s="270"/>
      <c r="C25" s="543" t="s">
        <v>459</v>
      </c>
      <c r="D25" s="537"/>
      <c r="E25" s="537"/>
      <c r="F25" s="544"/>
      <c r="G25" s="314"/>
      <c r="H25" s="316"/>
      <c r="I25" s="537" t="s">
        <v>460</v>
      </c>
      <c r="J25" s="537"/>
      <c r="K25" s="537"/>
      <c r="L25" s="537"/>
      <c r="M25" s="275"/>
    </row>
    <row r="26" spans="2:13" ht="24" x14ac:dyDescent="0.25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 x14ac:dyDescent="0.25">
      <c r="B27" s="270"/>
      <c r="C27" s="24">
        <v>1</v>
      </c>
      <c r="D27" s="320"/>
      <c r="E27" s="8"/>
      <c r="F27" s="322"/>
      <c r="G27" s="293"/>
      <c r="H27" s="318"/>
      <c r="I27" s="26">
        <v>1</v>
      </c>
      <c r="J27" s="324"/>
      <c r="K27" s="8"/>
      <c r="L27" s="322"/>
      <c r="M27" s="277"/>
    </row>
    <row r="28" spans="2:13" x14ac:dyDescent="0.25">
      <c r="B28" s="270"/>
      <c r="C28" s="24">
        <v>2</v>
      </c>
      <c r="D28" s="320"/>
      <c r="E28" s="8"/>
      <c r="F28" s="322"/>
      <c r="G28" s="293"/>
      <c r="H28" s="318"/>
      <c r="I28" s="26">
        <v>2</v>
      </c>
      <c r="J28" s="324"/>
      <c r="K28" s="8"/>
      <c r="L28" s="322"/>
      <c r="M28" s="277"/>
    </row>
    <row r="29" spans="2:13" x14ac:dyDescent="0.25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 x14ac:dyDescent="0.25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 x14ac:dyDescent="0.25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 x14ac:dyDescent="0.25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 x14ac:dyDescent="0.25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 x14ac:dyDescent="0.25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 x14ac:dyDescent="0.25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 x14ac:dyDescent="0.25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 x14ac:dyDescent="0.25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 x14ac:dyDescent="0.25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 x14ac:dyDescent="0.25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 x14ac:dyDescent="0.25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 x14ac:dyDescent="0.25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 x14ac:dyDescent="0.25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 x14ac:dyDescent="0.25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 x14ac:dyDescent="0.25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 x14ac:dyDescent="0.25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 x14ac:dyDescent="0.25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 x14ac:dyDescent="0.25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 x14ac:dyDescent="0.25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 x14ac:dyDescent="0.25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 x14ac:dyDescent="0.25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 x14ac:dyDescent="0.25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 x14ac:dyDescent="0.25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 x14ac:dyDescent="0.25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 x14ac:dyDescent="0.25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 x14ac:dyDescent="0.25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 x14ac:dyDescent="0.25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 x14ac:dyDescent="0.25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 x14ac:dyDescent="0.25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 x14ac:dyDescent="0.25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 x14ac:dyDescent="0.25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 x14ac:dyDescent="0.25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 x14ac:dyDescent="0.25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 x14ac:dyDescent="0.25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 x14ac:dyDescent="0.25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 x14ac:dyDescent="0.25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 x14ac:dyDescent="0.25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 x14ac:dyDescent="0.25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 x14ac:dyDescent="0.25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 x14ac:dyDescent="0.25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 x14ac:dyDescent="0.25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 x14ac:dyDescent="0.25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 x14ac:dyDescent="0.25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 x14ac:dyDescent="0.25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 x14ac:dyDescent="0.25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 x14ac:dyDescent="0.25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 x14ac:dyDescent="0.25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 x14ac:dyDescent="0.25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 x14ac:dyDescent="0.25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 x14ac:dyDescent="0.25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 x14ac:dyDescent="0.25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 x14ac:dyDescent="0.25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 x14ac:dyDescent="0.25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 x14ac:dyDescent="0.25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 x14ac:dyDescent="0.25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 x14ac:dyDescent="0.25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 x14ac:dyDescent="0.25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 x14ac:dyDescent="0.25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 x14ac:dyDescent="0.25">
      <c r="B88" s="270"/>
      <c r="C88" s="548" t="s">
        <v>323</v>
      </c>
      <c r="D88" s="548"/>
      <c r="E88" s="548"/>
      <c r="F88" s="548"/>
      <c r="G88" s="548"/>
      <c r="H88" s="548"/>
      <c r="I88" s="548"/>
      <c r="J88" s="548"/>
      <c r="K88" s="548"/>
      <c r="L88" s="548"/>
      <c r="M88" s="278"/>
    </row>
    <row r="89" spans="2:13" ht="66" customHeight="1" x14ac:dyDescent="0.25">
      <c r="B89" s="270"/>
      <c r="C89" s="540" t="s">
        <v>431</v>
      </c>
      <c r="D89" s="531"/>
      <c r="E89" s="531"/>
      <c r="F89" s="549"/>
      <c r="G89" s="549"/>
      <c r="H89" s="549"/>
      <c r="I89" s="549"/>
      <c r="J89" s="549"/>
      <c r="K89" s="549"/>
      <c r="L89" s="549"/>
      <c r="M89" s="271"/>
    </row>
    <row r="90" spans="2:13" ht="20.25" customHeight="1" x14ac:dyDescent="0.25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 x14ac:dyDescent="0.25">
      <c r="B91" s="270"/>
      <c r="C91" s="538" t="s">
        <v>330</v>
      </c>
      <c r="D91" s="539"/>
      <c r="E91" s="539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 x14ac:dyDescent="0.25">
      <c r="B92" s="270"/>
      <c r="C92" s="540" t="s">
        <v>332</v>
      </c>
      <c r="D92" s="531"/>
      <c r="E92" s="531"/>
      <c r="F92" s="550">
        <v>44293</v>
      </c>
      <c r="G92" s="551"/>
      <c r="H92" s="551"/>
      <c r="I92" s="551"/>
      <c r="J92" s="551"/>
      <c r="K92" s="551"/>
      <c r="L92" s="551"/>
      <c r="M92" s="279"/>
    </row>
    <row r="93" spans="2:13" ht="15.75" customHeight="1" x14ac:dyDescent="0.25">
      <c r="B93" s="270"/>
      <c r="C93" s="540" t="s">
        <v>334</v>
      </c>
      <c r="D93" s="531"/>
      <c r="E93" s="531"/>
      <c r="F93" s="551" t="s">
        <v>470</v>
      </c>
      <c r="G93" s="551"/>
      <c r="H93" s="551"/>
      <c r="I93" s="551"/>
      <c r="J93" s="551"/>
      <c r="K93" s="551"/>
      <c r="L93" s="551"/>
      <c r="M93" s="279"/>
    </row>
    <row r="94" spans="2:13" ht="15.75" customHeight="1" x14ac:dyDescent="0.25">
      <c r="B94" s="270"/>
      <c r="C94" s="540" t="s">
        <v>336</v>
      </c>
      <c r="D94" s="531"/>
      <c r="E94" s="531"/>
      <c r="F94" s="551" t="s">
        <v>469</v>
      </c>
      <c r="G94" s="551"/>
      <c r="H94" s="551"/>
      <c r="I94" s="551"/>
      <c r="J94" s="551"/>
      <c r="K94" s="551"/>
      <c r="L94" s="551"/>
      <c r="M94" s="279"/>
    </row>
    <row r="95" spans="2:13" ht="21" customHeight="1" x14ac:dyDescent="0.25">
      <c r="B95" s="270"/>
      <c r="C95" s="533" t="s">
        <v>444</v>
      </c>
      <c r="D95" s="522"/>
      <c r="E95" s="522"/>
      <c r="F95" s="167"/>
      <c r="G95" s="167"/>
      <c r="H95" s="167"/>
      <c r="I95" s="167"/>
      <c r="J95" s="167"/>
      <c r="K95" s="167"/>
      <c r="L95" s="167"/>
      <c r="M95" s="279"/>
    </row>
    <row r="96" spans="2:13" ht="15.75" thickBot="1" x14ac:dyDescent="0.3">
      <c r="B96" s="280"/>
      <c r="C96" s="534"/>
      <c r="D96" s="535"/>
      <c r="E96" s="535"/>
      <c r="F96" s="281"/>
      <c r="G96" s="282"/>
      <c r="H96" s="283"/>
      <c r="I96" s="284"/>
      <c r="J96" s="284"/>
      <c r="K96" s="284"/>
      <c r="L96" s="284"/>
      <c r="M96" s="285"/>
    </row>
    <row r="97" spans="2:13" x14ac:dyDescent="0.25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26" customWidth="1"/>
    <col min="2" max="2" width="61.7109375" style="326" customWidth="1"/>
    <col min="3" max="5" width="24.28515625" style="326" customWidth="1"/>
    <col min="6" max="6" width="1.7109375" style="326" customWidth="1"/>
    <col min="7" max="8" width="9.140625" style="326"/>
    <col min="9" max="9" width="9.140625" style="326" customWidth="1"/>
    <col min="10" max="10" width="9.140625" style="326" hidden="1" customWidth="1"/>
    <col min="11" max="11" width="28.28515625" style="326" hidden="1" customWidth="1"/>
    <col min="12" max="12" width="23.42578125" style="326" hidden="1" customWidth="1"/>
    <col min="13" max="13" width="12.7109375" style="326" hidden="1" customWidth="1"/>
    <col min="14" max="14" width="24.28515625" style="326" hidden="1" customWidth="1"/>
    <col min="15" max="16384" width="9.140625" style="326"/>
  </cols>
  <sheetData>
    <row r="1" spans="2:14" ht="9.6" customHeight="1" thickBot="1" x14ac:dyDescent="0.25"/>
    <row r="2" spans="2:14" ht="41.25" customHeight="1" x14ac:dyDescent="0.25">
      <c r="B2" s="327"/>
      <c r="C2" s="328"/>
      <c r="D2" s="563" t="s">
        <v>458</v>
      </c>
      <c r="E2" s="564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5" customHeight="1" x14ac:dyDescent="0.25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 x14ac:dyDescent="0.25">
      <c r="B4" s="578" t="s">
        <v>449</v>
      </c>
      <c r="C4" s="579"/>
      <c r="D4" s="579"/>
      <c r="E4" s="580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 x14ac:dyDescent="0.25">
      <c r="B5" s="334"/>
      <c r="C5" s="335"/>
      <c r="D5" s="335"/>
      <c r="E5" s="336"/>
      <c r="K5" s="329"/>
      <c r="L5" s="330"/>
      <c r="M5" s="337"/>
      <c r="N5" s="331"/>
    </row>
    <row r="6" spans="2:14" ht="18.75" x14ac:dyDescent="0.3">
      <c r="B6" s="338" t="s">
        <v>8</v>
      </c>
      <c r="C6" s="481"/>
      <c r="D6" s="481"/>
      <c r="E6" s="482"/>
      <c r="M6" s="339"/>
    </row>
    <row r="7" spans="2:14" x14ac:dyDescent="0.2">
      <c r="B7" s="340" t="s">
        <v>11</v>
      </c>
      <c r="C7" s="581" t="str">
        <f>IFERROR(VLOOKUP(C6,K2:M4,3,FALSE),"")</f>
        <v/>
      </c>
      <c r="D7" s="581"/>
      <c r="E7" s="582"/>
      <c r="M7" s="339"/>
      <c r="N7" s="339"/>
    </row>
    <row r="8" spans="2:14" x14ac:dyDescent="0.2">
      <c r="B8" s="181" t="s">
        <v>15</v>
      </c>
      <c r="C8" s="581" t="str">
        <f>IFERROR(VLOOKUP(C6,K2:L4,2,FALSE),"")</f>
        <v/>
      </c>
      <c r="D8" s="581"/>
      <c r="E8" s="582"/>
      <c r="N8" s="339"/>
    </row>
    <row r="9" spans="2:14" ht="12" customHeight="1" x14ac:dyDescent="0.2">
      <c r="B9" s="181" t="s">
        <v>18</v>
      </c>
      <c r="C9" s="341"/>
      <c r="D9" s="341"/>
      <c r="E9" s="342"/>
      <c r="K9" s="339"/>
      <c r="L9" s="339"/>
    </row>
    <row r="10" spans="2:14" ht="12" customHeight="1" x14ac:dyDescent="0.2">
      <c r="B10" s="181" t="s">
        <v>27</v>
      </c>
      <c r="C10" s="471"/>
      <c r="D10" s="471"/>
      <c r="E10" s="472"/>
    </row>
    <row r="11" spans="2:14" ht="12" customHeight="1" x14ac:dyDescent="0.2">
      <c r="B11" s="181" t="s">
        <v>31</v>
      </c>
      <c r="C11" s="473"/>
      <c r="D11" s="473"/>
      <c r="E11" s="474"/>
      <c r="K11" s="339"/>
      <c r="L11" s="339"/>
    </row>
    <row r="12" spans="2:14" ht="12" customHeight="1" x14ac:dyDescent="0.2">
      <c r="B12" s="181"/>
      <c r="C12" s="343"/>
      <c r="D12" s="343"/>
      <c r="E12" s="344"/>
      <c r="K12" s="339"/>
      <c r="L12" s="339"/>
    </row>
    <row r="13" spans="2:14" ht="12" customHeight="1" x14ac:dyDescent="0.2">
      <c r="B13" s="181"/>
      <c r="C13" s="583" t="s">
        <v>38</v>
      </c>
      <c r="D13" s="584"/>
      <c r="E13" s="585"/>
    </row>
    <row r="14" spans="2:14" ht="12" customHeight="1" x14ac:dyDescent="0.2">
      <c r="B14" s="181" t="s">
        <v>42</v>
      </c>
      <c r="C14" s="586" t="s">
        <v>404</v>
      </c>
      <c r="D14" s="586"/>
      <c r="E14" s="345" t="s">
        <v>44</v>
      </c>
    </row>
    <row r="15" spans="2:14" ht="12" customHeight="1" x14ac:dyDescent="0.2">
      <c r="B15" s="346" t="s">
        <v>48</v>
      </c>
      <c r="C15" s="441"/>
      <c r="D15" s="571"/>
      <c r="E15" s="185"/>
      <c r="M15" s="339"/>
    </row>
    <row r="16" spans="2:14" ht="12" customHeight="1" x14ac:dyDescent="0.2">
      <c r="B16" s="346" t="s">
        <v>52</v>
      </c>
      <c r="C16" s="441"/>
      <c r="D16" s="571"/>
      <c r="E16" s="185"/>
      <c r="N16" s="339"/>
    </row>
    <row r="17" spans="2:14" ht="12" customHeight="1" x14ac:dyDescent="0.2">
      <c r="B17" s="346" t="s">
        <v>56</v>
      </c>
      <c r="C17" s="441"/>
      <c r="D17" s="571"/>
      <c r="E17" s="185"/>
      <c r="M17" s="339"/>
    </row>
    <row r="18" spans="2:14" ht="12" customHeight="1" x14ac:dyDescent="0.2">
      <c r="B18" s="346" t="s">
        <v>59</v>
      </c>
      <c r="C18" s="441"/>
      <c r="D18" s="571"/>
      <c r="E18" s="185"/>
      <c r="M18" s="339"/>
      <c r="N18" s="339"/>
    </row>
    <row r="19" spans="2:14" ht="12" customHeight="1" x14ac:dyDescent="0.2">
      <c r="B19" s="346" t="s">
        <v>62</v>
      </c>
      <c r="C19" s="441"/>
      <c r="D19" s="571"/>
      <c r="E19" s="185"/>
      <c r="M19" s="339"/>
      <c r="N19" s="339"/>
    </row>
    <row r="20" spans="2:14" ht="12" customHeight="1" x14ac:dyDescent="0.2">
      <c r="B20" s="346" t="s">
        <v>76</v>
      </c>
      <c r="C20" s="572" t="s">
        <v>77</v>
      </c>
      <c r="D20" s="573"/>
      <c r="E20" s="347">
        <f>100%-SUM(E15:E19)</f>
        <v>1</v>
      </c>
      <c r="M20" s="339"/>
      <c r="N20" s="339"/>
    </row>
    <row r="21" spans="2:14" ht="13.5" customHeight="1" x14ac:dyDescent="0.2">
      <c r="B21" s="346"/>
      <c r="C21" s="348"/>
      <c r="D21" s="348"/>
      <c r="E21" s="191"/>
      <c r="M21" s="339"/>
      <c r="N21" s="339"/>
    </row>
    <row r="22" spans="2:14" x14ac:dyDescent="0.2">
      <c r="B22" s="181" t="s">
        <v>451</v>
      </c>
      <c r="C22" s="574" t="str">
        <f>IFERROR(VLOOKUP(C6,K2:N4,4,FALSE),"")</f>
        <v/>
      </c>
      <c r="D22" s="574"/>
      <c r="E22" s="575"/>
      <c r="N22" s="339"/>
    </row>
    <row r="23" spans="2:14" ht="12.75" customHeight="1" x14ac:dyDescent="0.2">
      <c r="B23" s="181"/>
      <c r="C23" s="348"/>
      <c r="D23" s="348"/>
      <c r="E23" s="191"/>
      <c r="M23" s="339"/>
    </row>
    <row r="24" spans="2:14" ht="26.25" customHeight="1" x14ac:dyDescent="0.2">
      <c r="B24" s="181"/>
      <c r="C24" s="567" t="s">
        <v>90</v>
      </c>
      <c r="D24" s="567"/>
      <c r="E24" s="568"/>
      <c r="N24" s="339"/>
    </row>
    <row r="25" spans="2:14" x14ac:dyDescent="0.2">
      <c r="B25" s="349"/>
      <c r="C25" s="576"/>
      <c r="D25" s="576"/>
      <c r="E25" s="577"/>
      <c r="M25" s="339"/>
      <c r="N25" s="339"/>
    </row>
    <row r="26" spans="2:14" x14ac:dyDescent="0.2">
      <c r="B26" s="349"/>
      <c r="C26" s="565" t="s">
        <v>96</v>
      </c>
      <c r="D26" s="565"/>
      <c r="E26" s="566"/>
      <c r="M26" s="339"/>
      <c r="N26" s="339"/>
    </row>
    <row r="27" spans="2:14" ht="27" customHeight="1" thickBot="1" x14ac:dyDescent="0.25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 x14ac:dyDescent="0.2">
      <c r="B28" s="353" t="s">
        <v>102</v>
      </c>
      <c r="C28" s="1"/>
      <c r="D28" s="156"/>
      <c r="E28" s="354"/>
      <c r="M28" s="339"/>
      <c r="N28" s="339"/>
    </row>
    <row r="29" spans="2:14" x14ac:dyDescent="0.2">
      <c r="B29" s="353" t="s">
        <v>104</v>
      </c>
      <c r="C29" s="2"/>
      <c r="D29" s="156"/>
      <c r="E29" s="355"/>
      <c r="M29" s="339"/>
      <c r="N29" s="339"/>
    </row>
    <row r="30" spans="2:14" x14ac:dyDescent="0.2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 x14ac:dyDescent="0.2">
      <c r="B31" s="353" t="s">
        <v>108</v>
      </c>
      <c r="C31" s="6"/>
      <c r="D31" s="156"/>
      <c r="E31" s="359"/>
      <c r="M31" s="339"/>
      <c r="N31" s="339"/>
    </row>
    <row r="32" spans="2:14" x14ac:dyDescent="0.2">
      <c r="B32" s="353" t="s">
        <v>110</v>
      </c>
      <c r="C32" s="3"/>
      <c r="D32" s="156"/>
      <c r="E32" s="360"/>
      <c r="M32" s="339"/>
      <c r="N32" s="339"/>
    </row>
    <row r="33" spans="2:14" x14ac:dyDescent="0.2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 x14ac:dyDescent="0.2">
      <c r="B34" s="353" t="s">
        <v>116</v>
      </c>
      <c r="C34" s="3"/>
      <c r="D34" s="156"/>
      <c r="E34" s="360"/>
      <c r="M34" s="339"/>
      <c r="N34" s="339"/>
    </row>
    <row r="35" spans="2:14" x14ac:dyDescent="0.2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 x14ac:dyDescent="0.2">
      <c r="B36" s="363" t="s">
        <v>120</v>
      </c>
      <c r="C36" s="1"/>
      <c r="D36" s="156"/>
      <c r="E36" s="354"/>
      <c r="M36" s="339"/>
    </row>
    <row r="37" spans="2:14" s="364" customFormat="1" ht="12" customHeight="1" x14ac:dyDescent="0.2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 x14ac:dyDescent="0.2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 x14ac:dyDescent="0.2">
      <c r="B39" s="353" t="s">
        <v>126</v>
      </c>
      <c r="C39" s="3"/>
      <c r="D39" s="156"/>
      <c r="E39" s="360"/>
      <c r="N39" s="339"/>
    </row>
    <row r="40" spans="2:14" x14ac:dyDescent="0.2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 x14ac:dyDescent="0.2">
      <c r="B41" s="349"/>
      <c r="C41" s="156"/>
      <c r="D41" s="156"/>
      <c r="E41" s="365"/>
    </row>
    <row r="42" spans="2:14" s="339" customFormat="1" ht="31.5" customHeight="1" x14ac:dyDescent="0.2">
      <c r="B42" s="349"/>
      <c r="C42" s="567" t="s">
        <v>452</v>
      </c>
      <c r="D42" s="567"/>
      <c r="E42" s="568"/>
      <c r="K42" s="326"/>
      <c r="L42" s="326"/>
      <c r="M42" s="326"/>
      <c r="N42" s="326"/>
    </row>
    <row r="43" spans="2:14" s="339" customFormat="1" ht="27" customHeight="1" thickBot="1" x14ac:dyDescent="0.25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 x14ac:dyDescent="0.2">
      <c r="B44" s="368" t="s">
        <v>136</v>
      </c>
      <c r="C44" s="1"/>
      <c r="D44" s="156"/>
      <c r="E44" s="354"/>
    </row>
    <row r="45" spans="2:14" s="339" customFormat="1" x14ac:dyDescent="0.2">
      <c r="B45" s="368" t="s">
        <v>138</v>
      </c>
      <c r="C45" s="4"/>
      <c r="D45" s="156"/>
      <c r="E45" s="226"/>
      <c r="K45" s="326"/>
      <c r="L45" s="326"/>
      <c r="N45" s="326"/>
    </row>
    <row r="46" spans="2:14" x14ac:dyDescent="0.2">
      <c r="B46" s="368" t="s">
        <v>140</v>
      </c>
      <c r="C46" s="4"/>
      <c r="D46" s="156"/>
      <c r="E46" s="226"/>
      <c r="M46" s="339"/>
      <c r="N46" s="339"/>
    </row>
    <row r="47" spans="2:14" x14ac:dyDescent="0.2">
      <c r="B47" s="368" t="s">
        <v>142</v>
      </c>
      <c r="C47" s="4"/>
      <c r="D47" s="156"/>
      <c r="E47" s="226"/>
      <c r="M47" s="339"/>
      <c r="N47" s="339"/>
    </row>
    <row r="48" spans="2:14" x14ac:dyDescent="0.2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 x14ac:dyDescent="0.2">
      <c r="B49" s="349"/>
      <c r="C49" s="372"/>
      <c r="D49" s="156"/>
      <c r="E49" s="373"/>
      <c r="M49" s="339"/>
      <c r="N49" s="339"/>
    </row>
    <row r="50" spans="2:14" s="339" customFormat="1" x14ac:dyDescent="0.2">
      <c r="B50" s="374" t="s">
        <v>147</v>
      </c>
      <c r="C50" s="1"/>
      <c r="D50" s="156"/>
      <c r="E50" s="354"/>
      <c r="K50" s="326"/>
      <c r="L50" s="326"/>
    </row>
    <row r="51" spans="2:14" x14ac:dyDescent="0.2">
      <c r="B51" s="375" t="s">
        <v>453</v>
      </c>
      <c r="C51" s="4"/>
      <c r="D51" s="156"/>
      <c r="E51" s="226"/>
      <c r="M51" s="339"/>
      <c r="N51" s="339"/>
    </row>
    <row r="52" spans="2:14" s="339" customFormat="1" x14ac:dyDescent="0.2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 x14ac:dyDescent="0.2">
      <c r="B53" s="376" t="s">
        <v>153</v>
      </c>
      <c r="C53" s="2"/>
      <c r="D53" s="156"/>
      <c r="E53" s="355"/>
      <c r="K53" s="326"/>
      <c r="L53" s="326"/>
    </row>
    <row r="54" spans="2:14" ht="14.25" customHeight="1" x14ac:dyDescent="0.2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 x14ac:dyDescent="0.2">
      <c r="B55" s="369"/>
      <c r="C55" s="370"/>
      <c r="D55" s="156"/>
      <c r="E55" s="371"/>
    </row>
    <row r="56" spans="2:14" x14ac:dyDescent="0.2">
      <c r="B56" s="369" t="s">
        <v>158</v>
      </c>
      <c r="C56" s="4"/>
      <c r="D56" s="156"/>
      <c r="E56" s="213"/>
    </row>
    <row r="57" spans="2:14" x14ac:dyDescent="0.2">
      <c r="B57" s="369"/>
      <c r="C57" s="370"/>
      <c r="D57" s="156"/>
      <c r="E57" s="371"/>
    </row>
    <row r="58" spans="2:14" x14ac:dyDescent="0.2">
      <c r="B58" s="369" t="s">
        <v>161</v>
      </c>
      <c r="C58" s="4"/>
      <c r="D58" s="156"/>
      <c r="E58" s="213"/>
    </row>
    <row r="59" spans="2:14" x14ac:dyDescent="0.2">
      <c r="B59" s="349"/>
      <c r="C59" s="372"/>
      <c r="D59" s="156"/>
      <c r="E59" s="373"/>
    </row>
    <row r="60" spans="2:14" x14ac:dyDescent="0.2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 x14ac:dyDescent="0.2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 x14ac:dyDescent="0.2">
      <c r="B62" s="225" t="s">
        <v>455</v>
      </c>
      <c r="C62" s="4"/>
      <c r="D62" s="156"/>
      <c r="E62" s="226"/>
    </row>
    <row r="63" spans="2:14" s="339" customFormat="1" ht="10.5" customHeight="1" x14ac:dyDescent="0.2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 x14ac:dyDescent="0.2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 x14ac:dyDescent="0.2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 x14ac:dyDescent="0.2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 x14ac:dyDescent="0.2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 x14ac:dyDescent="0.2">
      <c r="B68" s="353"/>
      <c r="C68" s="372"/>
      <c r="D68" s="156"/>
      <c r="E68" s="373"/>
    </row>
    <row r="69" spans="2:14" s="339" customFormat="1" x14ac:dyDescent="0.2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 x14ac:dyDescent="0.2">
      <c r="B70" s="356"/>
      <c r="C70" s="372"/>
      <c r="D70" s="156"/>
      <c r="E70" s="373"/>
    </row>
    <row r="71" spans="2:14" s="339" customFormat="1" ht="12.75" customHeight="1" x14ac:dyDescent="0.2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 x14ac:dyDescent="0.2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 x14ac:dyDescent="0.2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 x14ac:dyDescent="0.2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 x14ac:dyDescent="0.2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 x14ac:dyDescent="0.2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 x14ac:dyDescent="0.2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 x14ac:dyDescent="0.2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 x14ac:dyDescent="0.2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 x14ac:dyDescent="0.2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 x14ac:dyDescent="0.2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 x14ac:dyDescent="0.2">
      <c r="B82" s="381" t="s">
        <v>210</v>
      </c>
      <c r="C82" s="4"/>
      <c r="D82" s="156"/>
      <c r="E82" s="213"/>
    </row>
    <row r="83" spans="2:14" s="339" customFormat="1" ht="15.75" customHeight="1" x14ac:dyDescent="0.2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 x14ac:dyDescent="0.2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 x14ac:dyDescent="0.2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 x14ac:dyDescent="0.2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 x14ac:dyDescent="0.2">
      <c r="B87" s="349"/>
      <c r="C87" s="156"/>
      <c r="D87" s="156"/>
      <c r="E87" s="365"/>
    </row>
    <row r="88" spans="2:14" x14ac:dyDescent="0.2">
      <c r="B88" s="349"/>
      <c r="C88" s="156"/>
      <c r="D88" s="156"/>
      <c r="E88" s="365"/>
    </row>
    <row r="89" spans="2:14" ht="12.75" customHeight="1" x14ac:dyDescent="0.2">
      <c r="B89" s="387"/>
      <c r="C89" s="156"/>
      <c r="D89" s="156"/>
      <c r="E89" s="365"/>
    </row>
    <row r="90" spans="2:14" ht="26.25" customHeight="1" x14ac:dyDescent="0.2">
      <c r="B90" s="388"/>
      <c r="C90" s="569" t="s">
        <v>452</v>
      </c>
      <c r="D90" s="569"/>
      <c r="E90" s="570"/>
    </row>
    <row r="91" spans="2:14" ht="27" customHeight="1" thickBot="1" x14ac:dyDescent="0.25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 x14ac:dyDescent="0.2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 x14ac:dyDescent="0.2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 x14ac:dyDescent="0.2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 x14ac:dyDescent="0.2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 x14ac:dyDescent="0.2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 x14ac:dyDescent="0.2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 x14ac:dyDescent="0.2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 x14ac:dyDescent="0.2">
      <c r="B99" s="349"/>
      <c r="C99" s="393"/>
      <c r="D99" s="393"/>
      <c r="E99" s="397"/>
    </row>
    <row r="100" spans="2:14" s="339" customFormat="1" ht="25.5" customHeight="1" thickBot="1" x14ac:dyDescent="0.25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 x14ac:dyDescent="0.2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 x14ac:dyDescent="0.2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 x14ac:dyDescent="0.2">
      <c r="B103" s="242" t="s">
        <v>253</v>
      </c>
      <c r="C103" s="69"/>
      <c r="D103" s="159"/>
      <c r="E103" s="213"/>
    </row>
    <row r="104" spans="2:14" ht="24.75" customHeight="1" x14ac:dyDescent="0.2">
      <c r="B104" s="242" t="s">
        <v>255</v>
      </c>
      <c r="C104" s="69"/>
      <c r="D104" s="156"/>
      <c r="E104" s="226"/>
    </row>
    <row r="105" spans="2:14" ht="24" x14ac:dyDescent="0.2">
      <c r="B105" s="400" t="s">
        <v>257</v>
      </c>
      <c r="C105" s="401"/>
      <c r="D105" s="402"/>
      <c r="E105" s="403"/>
    </row>
    <row r="106" spans="2:14" ht="13.5" customHeight="1" x14ac:dyDescent="0.2">
      <c r="B106" s="404"/>
      <c r="C106" s="156"/>
      <c r="D106" s="393"/>
      <c r="E106" s="365"/>
    </row>
    <row r="107" spans="2:14" ht="30.75" customHeight="1" x14ac:dyDescent="0.2">
      <c r="B107" s="405"/>
      <c r="C107" s="567" t="s">
        <v>452</v>
      </c>
      <c r="D107" s="567"/>
      <c r="E107" s="568"/>
    </row>
    <row r="108" spans="2:14" ht="14.25" customHeight="1" thickBot="1" x14ac:dyDescent="0.25">
      <c r="B108" s="350" t="s">
        <v>323</v>
      </c>
      <c r="C108" s="398"/>
      <c r="D108" s="398"/>
      <c r="E108" s="399"/>
    </row>
    <row r="109" spans="2:14" ht="93.75" customHeight="1" x14ac:dyDescent="0.2">
      <c r="B109" s="406" t="s">
        <v>325</v>
      </c>
      <c r="C109" s="490"/>
      <c r="D109" s="490"/>
      <c r="E109" s="450"/>
    </row>
    <row r="110" spans="2:14" ht="12.75" hidden="1" customHeight="1" x14ac:dyDescent="0.2">
      <c r="B110" s="407"/>
      <c r="C110" s="156"/>
      <c r="D110" s="156"/>
      <c r="E110" s="365"/>
    </row>
    <row r="111" spans="2:14" ht="15.75" customHeight="1" thickBot="1" x14ac:dyDescent="0.25">
      <c r="B111" s="408"/>
      <c r="C111" s="409"/>
      <c r="D111" s="409"/>
      <c r="E111" s="410"/>
    </row>
    <row r="112" spans="2:14" ht="14.25" customHeight="1" x14ac:dyDescent="0.2">
      <c r="B112" s="349"/>
      <c r="C112" s="156"/>
      <c r="D112" s="156"/>
      <c r="E112" s="365"/>
    </row>
    <row r="113" spans="2:5" x14ac:dyDescent="0.2">
      <c r="B113" s="411" t="s">
        <v>330</v>
      </c>
      <c r="C113" s="412"/>
      <c r="D113" s="412"/>
      <c r="E113" s="413"/>
    </row>
    <row r="114" spans="2:5" x14ac:dyDescent="0.2">
      <c r="B114" s="349" t="s">
        <v>332</v>
      </c>
      <c r="C114" s="483">
        <v>44293</v>
      </c>
      <c r="D114" s="471"/>
      <c r="E114" s="472"/>
    </row>
    <row r="115" spans="2:5" x14ac:dyDescent="0.2">
      <c r="B115" s="349" t="s">
        <v>334</v>
      </c>
      <c r="C115" s="457" t="s">
        <v>470</v>
      </c>
      <c r="D115" s="457"/>
      <c r="E115" s="458"/>
    </row>
    <row r="116" spans="2:5" ht="24" x14ac:dyDescent="0.2">
      <c r="B116" s="414" t="s">
        <v>336</v>
      </c>
      <c r="C116" s="445" t="s">
        <v>471</v>
      </c>
      <c r="D116" s="445"/>
      <c r="E116" s="446"/>
    </row>
    <row r="117" spans="2:5" ht="24" x14ac:dyDescent="0.2">
      <c r="B117" s="415" t="s">
        <v>444</v>
      </c>
      <c r="C117" s="561"/>
      <c r="D117" s="561"/>
      <c r="E117" s="562"/>
    </row>
    <row r="118" spans="2:5" ht="12.75" thickBot="1" x14ac:dyDescent="0.25">
      <c r="B118" s="416"/>
      <c r="C118" s="417"/>
      <c r="D118" s="417"/>
      <c r="E118" s="418"/>
    </row>
    <row r="121" spans="2:5" ht="14.25" customHeight="1" x14ac:dyDescent="0.2"/>
    <row r="123" spans="2:5" ht="15" customHeight="1" x14ac:dyDescent="0.2"/>
    <row r="126" spans="2:5" ht="12" customHeight="1" x14ac:dyDescent="0.2"/>
    <row r="127" spans="2:5" ht="86.25" customHeight="1" x14ac:dyDescent="0.2"/>
    <row r="130" ht="13.5" customHeight="1" x14ac:dyDescent="0.2"/>
    <row r="135" ht="30" customHeight="1" x14ac:dyDescent="0.2"/>
    <row r="136" ht="1.9" customHeight="1" x14ac:dyDescent="0.2"/>
    <row r="137" ht="8.25" customHeight="1" x14ac:dyDescent="0.2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Rita Knystautienė</cp:lastModifiedBy>
  <cp:revision/>
  <cp:lastPrinted>2021-04-08T05:29:43Z</cp:lastPrinted>
  <dcterms:created xsi:type="dcterms:W3CDTF">2014-03-24T16:58:47Z</dcterms:created>
  <dcterms:modified xsi:type="dcterms:W3CDTF">2022-01-20T09:31:33Z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