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\\failai.adl.local\EIP\Projektų failai\Projektų vadovė - Simona Juknevičiūtė\PR01774 Neringos SVP\"/>
    </mc:Choice>
  </mc:AlternateContent>
  <xr:revisionPtr revIDLastSave="0" documentId="13_ncr:1_{076E75D6-64E4-4548-9965-09D6E5690C4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rograma - 08" sheetId="1" r:id="rId1"/>
    <sheet name="Stebėsenos rodiklia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5" i="1" l="1"/>
  <c r="M95" i="1"/>
  <c r="L95" i="1"/>
  <c r="L66" i="1"/>
  <c r="L67" i="1"/>
  <c r="L68" i="1" s="1"/>
  <c r="L36" i="1"/>
  <c r="L37" i="1"/>
  <c r="L38" i="1"/>
  <c r="L91" i="1"/>
  <c r="L90" i="1"/>
  <c r="L84" i="1"/>
  <c r="L83" i="1"/>
  <c r="M76" i="1"/>
  <c r="N76" i="1"/>
  <c r="L75" i="1"/>
  <c r="L65" i="1"/>
  <c r="N68" i="1"/>
  <c r="M68" i="1"/>
  <c r="L73" i="1"/>
  <c r="L74" i="1" s="1"/>
  <c r="L72" i="1"/>
  <c r="L61" i="1"/>
  <c r="L54" i="1"/>
  <c r="L50" i="1"/>
  <c r="L47" i="1"/>
  <c r="M44" i="1"/>
  <c r="N44" i="1"/>
  <c r="L44" i="1"/>
  <c r="L55" i="1" s="1"/>
  <c r="M35" i="1"/>
  <c r="N35" i="1"/>
  <c r="L35" i="1"/>
  <c r="L33" i="1"/>
  <c r="L30" i="1"/>
  <c r="L26" i="1"/>
  <c r="L21" i="1"/>
  <c r="L18" i="1"/>
  <c r="L15" i="1"/>
  <c r="L13" i="1"/>
  <c r="L76" i="1" l="1"/>
  <c r="L86" i="1"/>
  <c r="N93" i="1" l="1"/>
  <c r="N92" i="1" s="1"/>
  <c r="M93" i="1"/>
  <c r="M92" i="1" s="1"/>
  <c r="L93" i="1"/>
  <c r="L92" i="1" s="1"/>
  <c r="N91" i="1"/>
  <c r="M91" i="1"/>
  <c r="N90" i="1"/>
  <c r="M90" i="1"/>
  <c r="N89" i="1"/>
  <c r="M89" i="1"/>
  <c r="L89" i="1"/>
  <c r="M88" i="1"/>
  <c r="N88" i="1"/>
  <c r="L88" i="1"/>
  <c r="N87" i="1"/>
  <c r="M87" i="1"/>
  <c r="L87" i="1"/>
  <c r="N86" i="1"/>
  <c r="M86" i="1"/>
  <c r="N85" i="1"/>
  <c r="M85" i="1"/>
  <c r="L85" i="1"/>
  <c r="N84" i="1"/>
  <c r="M84" i="1"/>
  <c r="N83" i="1"/>
  <c r="M83" i="1"/>
  <c r="M13" i="1"/>
  <c r="N13" i="1"/>
  <c r="M15" i="1"/>
  <c r="N15" i="1"/>
  <c r="M18" i="1"/>
  <c r="N18" i="1"/>
  <c r="M21" i="1"/>
  <c r="N21" i="1"/>
  <c r="M26" i="1"/>
  <c r="N26" i="1"/>
  <c r="M30" i="1"/>
  <c r="N30" i="1"/>
  <c r="M33" i="1"/>
  <c r="N33" i="1"/>
  <c r="M47" i="1"/>
  <c r="N47" i="1"/>
  <c r="M50" i="1"/>
  <c r="N50" i="1"/>
  <c r="M54" i="1"/>
  <c r="N54" i="1"/>
  <c r="M61" i="1"/>
  <c r="N61" i="1"/>
  <c r="M65" i="1"/>
  <c r="N65" i="1"/>
  <c r="M72" i="1"/>
  <c r="M73" i="1" s="1"/>
  <c r="M74" i="1" s="1"/>
  <c r="M75" i="1" s="1"/>
  <c r="N72" i="1"/>
  <c r="N73" i="1" s="1"/>
  <c r="N74" i="1" s="1"/>
  <c r="N75" i="1" s="1"/>
  <c r="L82" i="1" l="1"/>
  <c r="L81" i="1" s="1"/>
  <c r="L94" i="1"/>
  <c r="N36" i="1"/>
  <c r="M36" i="1"/>
  <c r="N66" i="1"/>
  <c r="N55" i="1"/>
  <c r="M55" i="1"/>
  <c r="N37" i="1"/>
  <c r="N38" i="1" s="1"/>
  <c r="M37" i="1"/>
  <c r="M38" i="1" s="1"/>
  <c r="M66" i="1"/>
  <c r="M82" i="1"/>
  <c r="M81" i="1" s="1"/>
  <c r="M94" i="1" s="1"/>
  <c r="N82" i="1"/>
  <c r="N81" i="1" s="1"/>
  <c r="N94" i="1" s="1"/>
  <c r="M97" i="1" l="1"/>
  <c r="M96" i="1"/>
  <c r="L97" i="1"/>
  <c r="L96" i="1"/>
  <c r="N97" i="1"/>
  <c r="N96" i="1"/>
  <c r="N67" i="1"/>
  <c r="M67" i="1"/>
</calcChain>
</file>

<file path=xl/sharedStrings.xml><?xml version="1.0" encoding="utf-8"?>
<sst xmlns="http://schemas.openxmlformats.org/spreadsheetml/2006/main" count="280" uniqueCount="184">
  <si>
    <t>Programos kodas</t>
  </si>
  <si>
    <t>Prioriteto kodas</t>
  </si>
  <si>
    <t>Strateginio tikslo kodas</t>
  </si>
  <si>
    <t>Uždavinio kodas</t>
  </si>
  <si>
    <t>Priemonės kodas</t>
  </si>
  <si>
    <t>Veiklos kodas</t>
  </si>
  <si>
    <t>Veiklos pavadinimas</t>
  </si>
  <si>
    <t>Veiklos vykdytojas</t>
  </si>
  <si>
    <t>Finansavimo šaltinis</t>
  </si>
  <si>
    <t/>
  </si>
  <si>
    <t>3.2.3.4.1.</t>
  </si>
  <si>
    <t>Fizioterapijos, rentgeno ir laboratorijos paslaugų teikimo  Neringos PSPC užtikrinimas  (T)</t>
  </si>
  <si>
    <t>Neringos PSPC</t>
  </si>
  <si>
    <t>SBB</t>
  </si>
  <si>
    <t>Viso:</t>
  </si>
  <si>
    <t>3.2.3.4.2.</t>
  </si>
  <si>
    <t>Odontologinių paslaugų teikimo Neringos PSPC užtikrinimas (T)</t>
  </si>
  <si>
    <t>3.2.3.4.3.</t>
  </si>
  <si>
    <t>Ambulatorinės reabilitacijos paslaugų teikimo užtikrinimas Neringos PSPC (T)</t>
  </si>
  <si>
    <t>3.2.3.4.4.</t>
  </si>
  <si>
    <t>Ambulatorinės gydytojo pagalbos teikimas Neringos PSPC po šeimos gydytojų darbo valandų, savaitgaliais  ir švenčių dienomis iki 22.00 val. nuo birželio 1 d. iki rugpjūčio 31 d. (T)</t>
  </si>
  <si>
    <t>3.2.3.4.5.</t>
  </si>
  <si>
    <t>Neringos PSPC veiklos rėmimas, darbo sąlygų gerinimas (T)</t>
  </si>
  <si>
    <t xml:space="preserve">Darbuotojų, dalyvavusių mokymuose, dalis, proc. </t>
  </si>
  <si>
    <t>Užtikrinta Neringos PSPC pastato priežiūra ir remontas, proc.</t>
  </si>
  <si>
    <t>3.2.3.4.7.</t>
  </si>
  <si>
    <t>Projekto „Žmonių saugumo didinimas Baltijos jūroje per tarptautinį bendradarbiavimą Vakarų Lietuvoje ir Kuržemėje“ įgyvendinimas (T)</t>
  </si>
  <si>
    <t xml:space="preserve">Strateginio planavimo, investicijų ir turizmo skyrius </t>
  </si>
  <si>
    <t>ESF</t>
  </si>
  <si>
    <t>Įgyvendintas projektas, proc.</t>
  </si>
  <si>
    <t>3.2.3.4.8</t>
  </si>
  <si>
    <t>Neringos PSPC Palaikomojo gydymo ir slaugos skyriaus veiklos užtikrinimas (T)</t>
  </si>
  <si>
    <t>Užtikrinta Palaikomojo gydymo ir slaugos skyriaus veikla ištisus metus, proc.</t>
  </si>
  <si>
    <t>Iš viso priemonei:</t>
  </si>
  <si>
    <t>Iš viso uždaviniui:</t>
  </si>
  <si>
    <t>Iš viso tikslui:</t>
  </si>
  <si>
    <t>2.3.3.2.1.</t>
  </si>
  <si>
    <t>Visuomenės sveikatos stebėsena ir  stiprinimas (T)</t>
  </si>
  <si>
    <t xml:space="preserve">Vyriausias specialistas (savivaldybės gydytojas) </t>
  </si>
  <si>
    <t>Visuomenės sveikatos stebėsenos ataskaitos parengimas, vnt.</t>
  </si>
  <si>
    <t>2.3.3.2.2.</t>
  </si>
  <si>
    <t>Visuomenės sveikatos priežiūra ugdymo įstaigose (T)</t>
  </si>
  <si>
    <t>2.3.3.2.3.</t>
  </si>
  <si>
    <t>Vaikų ir jaunimo sveikatos priežiūra (T)</t>
  </si>
  <si>
    <t>2.3.3.2.4.</t>
  </si>
  <si>
    <t>Psichikos sveikatos gerinimas ir savižudybių prevencijos priemonių įgyvendinimas (T)</t>
  </si>
  <si>
    <t>2.3.3.1.1.</t>
  </si>
  <si>
    <t>Savivaldybės visuomenės sveikatos rėmimo specialiosios programos priemonių įgyvendinimas (T)</t>
  </si>
  <si>
    <t>AAP</t>
  </si>
  <si>
    <t>SVA</t>
  </si>
  <si>
    <t>VSP</t>
  </si>
  <si>
    <t>2.3.3.1.2.</t>
  </si>
  <si>
    <t>Projekto „Sveikos gyvensenos skatinimas Neringos savivaldybėje“ įgyvendinimas  (T)</t>
  </si>
  <si>
    <t>Projekto tęstinumo veiklų organizavimas, proc.</t>
  </si>
  <si>
    <t>2.1.2.1.1.</t>
  </si>
  <si>
    <t>Triukšmo stebėsenos vykdymas tyliosiose zonose ir pagal skundus (T)</t>
  </si>
  <si>
    <t>Iš viso programai:</t>
  </si>
  <si>
    <t>2024–2026 METŲ STRATEGINIO VEIKLOS PLANO</t>
  </si>
  <si>
    <t>08. Sveikatos priežiūros programa</t>
  </si>
  <si>
    <t>TIKSLŲ, UŽDAVINIŲ, PRIEMONIŲ, VEIKLŲ IR IŠLAIDŲ SUVESTINĖ</t>
  </si>
  <si>
    <t>Priemonės pavadinimas</t>
  </si>
  <si>
    <t>2024 m. poreikis (tūkst. Eur)</t>
  </si>
  <si>
    <t>2025 m. poreikis (tūkst. Eur)</t>
  </si>
  <si>
    <t>2026 m. projektas (tūkst. Eur)</t>
  </si>
  <si>
    <t>Savivaldybės strateginio plėtros plano priemonės kodas</t>
  </si>
  <si>
    <t>Efektyvus Neringos savivaldybės valdymas</t>
  </si>
  <si>
    <t>Viešųjų paslaugų kokybės gerinimas</t>
  </si>
  <si>
    <t xml:space="preserve">Padidinti sveikatos, socialinių paslaugų kokybę ir prieinamumą visų gyvenviečių gyventojams, vykdyti paslaugų plėtrą </t>
  </si>
  <si>
    <t xml:space="preserve">Kokybiškų sveikatos paslaugų organizavimas </t>
  </si>
  <si>
    <t>Laimingos bendruomenės kūrimas</t>
  </si>
  <si>
    <t>Patrauklios aplinkos gyvenimui ir poilsiui kūrimas</t>
  </si>
  <si>
    <t>Padidinti sklaidą apie sveikos gyvensenos ir fizinio aktyvumo naudą, užtikrinti ligų prevenciją, padidinti gyventojų sveikatingumo raštingumą</t>
  </si>
  <si>
    <t xml:space="preserve">Bendruomenės sveikatos priežiūros paslaugų prieinamumą užtikrinančių projektų ir (ar) programų įgyvendinimas  </t>
  </si>
  <si>
    <t xml:space="preserve">Sveiką gyvenseną skatinančių projektų ir (ar) programų įgyvendinimas </t>
  </si>
  <si>
    <t xml:space="preserve">Efektyvių triukšmo valdymo priemonių įgyvendinimas ir komunikacija </t>
  </si>
  <si>
    <t xml:space="preserve">Kryptingai vystyti darnaus judumo planą  </t>
  </si>
  <si>
    <t>Sukurti svečiams ir gyventojams patrauklią ir saugią aplinką</t>
  </si>
  <si>
    <t>Finansavimo šaltinių suvestinė</t>
  </si>
  <si>
    <t>Finansavimo šaltiniai</t>
  </si>
  <si>
    <t>2024 m. poreikis</t>
  </si>
  <si>
    <t>2025 m. poreikis</t>
  </si>
  <si>
    <t>2026 m. poreikis</t>
  </si>
  <si>
    <t>Lėšų poreikis</t>
  </si>
  <si>
    <t>SAVIVALDYBĖS  LĖŠOS, IŠ VISO:</t>
  </si>
  <si>
    <t>Savivaldybės biudžetas (įskaitant skolintas lėšas) (SB)</t>
  </si>
  <si>
    <t>Iš jo:
savivaldybės biudžeto lėšos (nuosavos, be ankstesnių metų likučio) (SBB)</t>
  </si>
  <si>
    <t>Aplinkos apsaugos rėmimo specialioji programa (AAP)</t>
  </si>
  <si>
    <t>Visuomenės sveikatos rėmimo specialioji programa (VSP)</t>
  </si>
  <si>
    <t>Lietuvos Respublikos valstybės biudžeto dotacijos (VB)</t>
  </si>
  <si>
    <t>Kelių priežiūros ir plėtros programos lėšos (KPP)</t>
  </si>
  <si>
    <t>Pajamų įmokos ir kitos pajamos (SPP)</t>
  </si>
  <si>
    <t>Europos Sąjungos ir kitos tarptautinės finansinės paramos lėšos (ESF)</t>
  </si>
  <si>
    <t>Skolintos lėšos (SL)</t>
  </si>
  <si>
    <t>Ankstesnių metų likučiai (SVA)</t>
  </si>
  <si>
    <t>KITI ŠALTINIAI, IŠ VISO:</t>
  </si>
  <si>
    <t>Kiti šaltiniai (Europos Sąjungos finansinė parama projektams įgyvendinti ir kitos teisėtai gautos lėšos, nurodant atskirus šaltinius) (KTF)</t>
  </si>
  <si>
    <t>IŠ VISO programai finansuoti pagal finansavimo šaltinius (1 ir 2 punktai)</t>
  </si>
  <si>
    <t>Iš jų: regioninių pažangos priemonių lėšos (RPP)</t>
  </si>
  <si>
    <t>Asignavimų ir kitų lėšų pokytis, palyginti su ankstesnių metų patvirtintų asignavimų ir kitų lėšų planu</t>
  </si>
  <si>
    <t>IŠ VISO:</t>
  </si>
  <si>
    <t>Stebėsenos rodiklio kodas</t>
  </si>
  <si>
    <t>Stebėsenos rodiklio pavadinimas</t>
  </si>
  <si>
    <t>Siektinos stebėsenos rodiklių reikšmės</t>
  </si>
  <si>
    <t>Savivaldybės strateginio plėtros plano rodiklis</t>
  </si>
  <si>
    <t>(matavimo vnt.)</t>
  </si>
  <si>
    <t>2.1.</t>
  </si>
  <si>
    <t>3.2 tikslas. Viešųjų paslaugų kokybės gerinimas</t>
  </si>
  <si>
    <t>3.2.</t>
  </si>
  <si>
    <t>R-02-03-04</t>
  </si>
  <si>
    <t>Paslaugų gavėjų, patenkintų teikiamomis paslaugomis, lygis, proc.</t>
  </si>
  <si>
    <t xml:space="preserve">3.2.3 uždavinys. Padidinti sveikatos, socialinių paslaugų kokybę ir prieinamumą visų gyvenviečių gyventojams, vykdyti paslaugų plėtrą </t>
  </si>
  <si>
    <t>3.2.3.4.1 veikla. Fizioterapijos, rentgeno ir laboratorijos paslaugų teikimo Neringos PSPC užtikrinimas</t>
  </si>
  <si>
    <t>V-03-02-03-04-01-01</t>
  </si>
  <si>
    <t>V-03-02-03-04-01-02</t>
  </si>
  <si>
    <t>3.2.3.4.2 veikla. Odontologinių paslaugų teikimo Neringos PSPC užtikrinimas</t>
  </si>
  <si>
    <t>V-03-02-03-04-02</t>
  </si>
  <si>
    <t>3.2.3.4.3 veikla. Ambulatorinės reabilitacijos paslaugų teikimo užtikrinimas Neringos PSPC</t>
  </si>
  <si>
    <t>V-03-02-03-04-03-01</t>
  </si>
  <si>
    <t>V-03-02-03-04-03-02</t>
  </si>
  <si>
    <t>V-03-02-03-04-04</t>
  </si>
  <si>
    <t>3.2.3.4.5 veikla. Neringos PSPC veiklos rėmimas, darbo sąlygų gerinimas</t>
  </si>
  <si>
    <t>V-03-02-03-04-05-01</t>
  </si>
  <si>
    <t>V-03-02-03-04-05-02</t>
  </si>
  <si>
    <t>3.2.3.4.7 veikla. Projekto „Žmonių saugumo didinimas Baltijos jūroje per tarptautinį bendradarbiavimą Vakarų Lietuvoje ir Kuržemėje“ įgyvendinimas</t>
  </si>
  <si>
    <t>V-03-02-03-04-07-01</t>
  </si>
  <si>
    <t>V-03-02-03-04-07-02</t>
  </si>
  <si>
    <t>3.2.3.4.8 veikla. Neringos PSPC Palaikomojo gydymo ir slaugos skyriaus veiklos užtikrinimas</t>
  </si>
  <si>
    <t>V-03-02-03-04-08-01</t>
  </si>
  <si>
    <t>V-03-02-03-04-08-02</t>
  </si>
  <si>
    <t>2.3 tikslas. Laimingos bendruomenės kūrimas</t>
  </si>
  <si>
    <t>2.3.3. uždavinys. Padidinti sklaidą apie sveikos gyvensenos ir fizinio aktyvumo naudą, užtikrinti ligų prevenciją, padidinti gyventojų sveikatingumo raštingumą</t>
  </si>
  <si>
    <t>V-02-03-03-02-01-01</t>
  </si>
  <si>
    <t>V-02-03-03-02-01-02</t>
  </si>
  <si>
    <t>2.3.3.2.2 veikla. Visuomenės sveikatos priežiūra ugdymo įstaigose</t>
  </si>
  <si>
    <t>V-02-03-03-02-02</t>
  </si>
  <si>
    <t>2.3.3.2.3 veikla. Vaikų ir jaunimo sveikatos priežiūra</t>
  </si>
  <si>
    <t>V-02-03-03-02-03-01</t>
  </si>
  <si>
    <t>V-02-03-03-02-03-02</t>
  </si>
  <si>
    <t>2.3.3.2.4 veikla. Psichikos sveikatos gerinimas ir savižudybių prevencijos priemonių įgyvendinimas</t>
  </si>
  <si>
    <t>V-02-03-03-02-04-01</t>
  </si>
  <si>
    <t>V-02-03-03-02-04-02</t>
  </si>
  <si>
    <t>V-02-03-03-02-04-03</t>
  </si>
  <si>
    <t>2.3.3.1.1 veikla. Savivaldybės visuomenės sveikatos rėmimo specialiosios programos priemonių įgyvendinimas</t>
  </si>
  <si>
    <t>V-02-03-03-01-01</t>
  </si>
  <si>
    <t>2.3.3.1.2 veikla. Projekto „Sveikos gyvensenos skatinimas Neringos savivaldybėje“ įgyvendinimas</t>
  </si>
  <si>
    <t>V-02-03-03-01-02</t>
  </si>
  <si>
    <t>2.1 tikslas. Kryptingai vystyti darnaus judumo planą</t>
  </si>
  <si>
    <t>R-01-02-01</t>
  </si>
  <si>
    <t>2.1.2 uždavinys. Sukurti svečiams ir gyventojams patrauklią ir saugią aplinką</t>
  </si>
  <si>
    <t>2.1.2.1.1 veikla. Triukšmo stebėsenos vykdymas tyliosiose zonose ir pagal skundus</t>
  </si>
  <si>
    <t>V-02-01-02-01-01</t>
  </si>
  <si>
    <t>3.2.3.4.</t>
  </si>
  <si>
    <t>2.3.</t>
  </si>
  <si>
    <t>2.3.3.2.</t>
  </si>
  <si>
    <t>2.3.3.1.</t>
  </si>
  <si>
    <t>2.1.2.1.</t>
  </si>
  <si>
    <t>KTF</t>
  </si>
  <si>
    <t>VB</t>
  </si>
  <si>
    <t>3.2.3.4.9</t>
  </si>
  <si>
    <t>Sveikatos priežiūros specialistų kvalifikacijos kėlimas</t>
  </si>
  <si>
    <t xml:space="preserve">Slaugos lovų užimtumas, proc. </t>
  </si>
  <si>
    <t>3.2.3.4.9 veikla. Sveikatos priežiūros specialistų kvalifikacijos kėlimas</t>
  </si>
  <si>
    <t>V-03-02-03-04-09-01</t>
  </si>
  <si>
    <t>Sveikatos priežiūros specialistai, kėlę kvalifikaciją, proc.</t>
  </si>
  <si>
    <t>08 Sveikatos priežiūros programa</t>
  </si>
  <si>
    <t>Suteiktų fizioterapijos, rentgeno ir laboratorijos paslaugų sk.</t>
  </si>
  <si>
    <t>Asmenų, gavusių fizioterapijos, rentgeno ir laboratorines paslaugas, sk.</t>
  </si>
  <si>
    <t>Asmenų, gavusių odontologines paslaugas, sk.</t>
  </si>
  <si>
    <t>Asmenų, gavusių kineziterapijos ir masažo paslaugas, sk.</t>
  </si>
  <si>
    <t>3.2.3.4.4 veikla. Ambulatorinės gydytojo pagalbos teikimas Neringos PSPC po šeimos gydytojų darbo valandų, savaitgaliais ir švenčių dienomis iki 22.00 val. nuo birželio 1 d. iki rugpjūčio 31 d.</t>
  </si>
  <si>
    <t>Užtikrintas teikimas ambulatorinių gydytojo paslaugų po šeimos gydytojų darbo valandų, savaitgaliais ir švenčių dienomis iki 22.00 val., proc.</t>
  </si>
  <si>
    <t>Projekto „Žmonių saugumo didinimas Baltijos jūroje per tarptautinį bendradarbiavimą Vakarų Lietuvoje ir Kuržemėje“ rezultatų palaikymas, proc.</t>
  </si>
  <si>
    <t>2.3.3.2.1 veikla. Visuomenės sveikatos stebėsena ir stiprinimas</t>
  </si>
  <si>
    <t>Asmenų, dalyvavusių sveikatos stiprinimo veiklose, sk.</t>
  </si>
  <si>
    <t>Mokinių, gavusių paslaugas, sk.</t>
  </si>
  <si>
    <t>Asmenų, dalyvavusių sveikatinimo veiklose, sk.</t>
  </si>
  <si>
    <t>Asmenų, dalyvavusių psichikos sveikatos stiprinimo veiklose, sk.</t>
  </si>
  <si>
    <t>Vykdytų bazinių savižudybės prevencijos mokymų sk.</t>
  </si>
  <si>
    <t>Asmenų, dalyvavusių savižudybės prevencijos mokymuose, sk.</t>
  </si>
  <si>
    <t>Priemonių sk.</t>
  </si>
  <si>
    <t>Įgyvendintų priemonių (projektų) sk., vnt.</t>
  </si>
  <si>
    <t>Atliktų laboratorinių tyrimų sk., vnt.</t>
  </si>
  <si>
    <t>Suteiktų kineziterapijos ir masažo paslaugų sk., vnt.</t>
  </si>
  <si>
    <t>Sveikatinimo priemonių vaikams ir jaunimui sk., vnt.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</si>
</sst>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57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color indexed="8"/>
      <name val="Calibri"/>
      <family val="2"/>
    </font>
    <font>
      <sz val="14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4"/>
      <color indexed="8"/>
      <name val="Times New Roman"/>
      <family val="1"/>
      <charset val="186"/>
    </font>
    <font>
      <sz val="14"/>
      <color theme="1"/>
      <name val="Times New Roman"/>
      <family val="1"/>
      <charset val="186"/>
    </font>
    <font>
      <b/>
      <sz val="14"/>
      <color indexed="8"/>
      <name val="Times New Roman"/>
      <family val="1"/>
      <charset val="186"/>
    </font>
    <font>
      <b/>
      <sz val="14"/>
      <name val="Times New Roman"/>
      <family val="1"/>
      <charset val="186"/>
    </font>
    <font>
      <sz val="14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4"/>
      <color theme="1"/>
      <name val="Calibri"/>
      <family val="2"/>
      <scheme val="minor"/>
    </font>
    <font>
      <sz val="14"/>
      <color indexed="8"/>
      <name val="Calibri"/>
      <family val="2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8"/>
      <name val="Calibri"/>
      <family val="2"/>
      <scheme val="minor"/>
    </font>
    <font>
      <b/>
      <sz val="14"/>
      <color rgb="FF000000"/>
      <name val="Times New Roman"/>
      <family val="1"/>
      <charset val="186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9D08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FFFF00"/>
        <bgColor indexed="3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DBE5F1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5" tint="0.59999389629810485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</cellStyleXfs>
  <cellXfs count="299">
    <xf numFmtId="0" fontId="0" fillId="0" borderId="0" xfId="0"/>
    <xf numFmtId="0" fontId="21" fillId="0" borderId="0" xfId="41" applyFont="1"/>
    <xf numFmtId="0" fontId="22" fillId="0" borderId="0" xfId="0" applyFont="1"/>
    <xf numFmtId="0" fontId="21" fillId="0" borderId="16" xfId="41" applyFont="1" applyBorder="1" applyAlignment="1">
      <alignment horizontal="center" vertical="center" wrapText="1"/>
    </xf>
    <xf numFmtId="0" fontId="21" fillId="35" borderId="18" xfId="41" applyFont="1" applyFill="1" applyBorder="1" applyAlignment="1">
      <alignment horizontal="left" vertical="center"/>
    </xf>
    <xf numFmtId="0" fontId="21" fillId="36" borderId="18" xfId="41" applyFont="1" applyFill="1" applyBorder="1" applyAlignment="1">
      <alignment horizontal="left" vertical="center"/>
    </xf>
    <xf numFmtId="0" fontId="21" fillId="38" borderId="18" xfId="41" applyFont="1" applyFill="1" applyBorder="1" applyAlignment="1">
      <alignment horizontal="center" vertical="center" wrapText="1"/>
    </xf>
    <xf numFmtId="164" fontId="21" fillId="38" borderId="18" xfId="41" applyNumberFormat="1" applyFont="1" applyFill="1" applyBorder="1" applyAlignment="1">
      <alignment horizontal="center" vertical="center" wrapText="1"/>
    </xf>
    <xf numFmtId="0" fontId="21" fillId="0" borderId="18" xfId="41" applyFont="1" applyBorder="1" applyAlignment="1">
      <alignment horizontal="center" vertical="center" wrapText="1"/>
    </xf>
    <xf numFmtId="0" fontId="21" fillId="38" borderId="19" xfId="41" applyFont="1" applyFill="1" applyBorder="1" applyAlignment="1">
      <alignment horizontal="center" vertical="center" wrapText="1"/>
    </xf>
    <xf numFmtId="164" fontId="21" fillId="38" borderId="19" xfId="41" applyNumberFormat="1" applyFont="1" applyFill="1" applyBorder="1" applyAlignment="1">
      <alignment horizontal="center" vertical="center" wrapText="1"/>
    </xf>
    <xf numFmtId="0" fontId="21" fillId="0" borderId="19" xfId="41" applyFont="1" applyBorder="1" applyAlignment="1">
      <alignment horizontal="center" vertical="center" wrapText="1"/>
    </xf>
    <xf numFmtId="164" fontId="23" fillId="39" borderId="42" xfId="41" applyNumberFormat="1" applyFont="1" applyFill="1" applyBorder="1" applyAlignment="1">
      <alignment horizontal="center" vertical="center"/>
    </xf>
    <xf numFmtId="0" fontId="21" fillId="38" borderId="15" xfId="41" applyFont="1" applyFill="1" applyBorder="1" applyAlignment="1">
      <alignment horizontal="center" vertical="center"/>
    </xf>
    <xf numFmtId="164" fontId="21" fillId="38" borderId="15" xfId="41" applyNumberFormat="1" applyFont="1" applyFill="1" applyBorder="1" applyAlignment="1">
      <alignment horizontal="center" vertical="center"/>
    </xf>
    <xf numFmtId="0" fontId="21" fillId="38" borderId="19" xfId="41" applyFont="1" applyFill="1" applyBorder="1" applyAlignment="1">
      <alignment horizontal="center" vertical="center"/>
    </xf>
    <xf numFmtId="164" fontId="21" fillId="38" borderId="19" xfId="41" applyNumberFormat="1" applyFont="1" applyFill="1" applyBorder="1" applyAlignment="1">
      <alignment horizontal="center" vertical="center"/>
    </xf>
    <xf numFmtId="0" fontId="21" fillId="38" borderId="0" xfId="41" applyFont="1" applyFill="1"/>
    <xf numFmtId="0" fontId="21" fillId="35" borderId="15" xfId="41" applyFont="1" applyFill="1" applyBorder="1" applyAlignment="1">
      <alignment horizontal="left" vertical="center"/>
    </xf>
    <xf numFmtId="0" fontId="21" fillId="38" borderId="18" xfId="41" applyFont="1" applyFill="1" applyBorder="1" applyAlignment="1">
      <alignment horizontal="center" vertical="center"/>
    </xf>
    <xf numFmtId="164" fontId="21" fillId="38" borderId="18" xfId="41" applyNumberFormat="1" applyFont="1" applyFill="1" applyBorder="1" applyAlignment="1">
      <alignment horizontal="center" vertical="center"/>
    </xf>
    <xf numFmtId="0" fontId="21" fillId="38" borderId="15" xfId="41" applyFont="1" applyFill="1" applyBorder="1" applyAlignment="1">
      <alignment horizontal="center" vertical="center" wrapText="1"/>
    </xf>
    <xf numFmtId="164" fontId="23" fillId="37" borderId="42" xfId="41" applyNumberFormat="1" applyFont="1" applyFill="1" applyBorder="1" applyAlignment="1">
      <alignment horizontal="center" vertical="center"/>
    </xf>
    <xf numFmtId="164" fontId="21" fillId="38" borderId="15" xfId="41" applyNumberFormat="1" applyFont="1" applyFill="1" applyBorder="1" applyAlignment="1">
      <alignment horizontal="center" vertical="center" wrapText="1"/>
    </xf>
    <xf numFmtId="164" fontId="25" fillId="0" borderId="15" xfId="41" applyNumberFormat="1" applyFont="1" applyBorder="1" applyAlignment="1">
      <alignment horizontal="center" vertical="center" wrapText="1"/>
    </xf>
    <xf numFmtId="164" fontId="25" fillId="38" borderId="15" xfId="41" applyNumberFormat="1" applyFont="1" applyFill="1" applyBorder="1" applyAlignment="1">
      <alignment horizontal="center" vertical="center" wrapText="1"/>
    </xf>
    <xf numFmtId="164" fontId="21" fillId="0" borderId="18" xfId="41" applyNumberFormat="1" applyFont="1" applyBorder="1" applyAlignment="1">
      <alignment horizontal="center" vertical="center" wrapText="1"/>
    </xf>
    <xf numFmtId="164" fontId="21" fillId="0" borderId="19" xfId="41" applyNumberFormat="1" applyFont="1" applyBorder="1" applyAlignment="1">
      <alignment horizontal="center" vertical="center" wrapText="1"/>
    </xf>
    <xf numFmtId="164" fontId="25" fillId="38" borderId="18" xfId="41" applyNumberFormat="1" applyFont="1" applyFill="1" applyBorder="1" applyAlignment="1">
      <alignment horizontal="center" vertical="center" wrapText="1"/>
    </xf>
    <xf numFmtId="164" fontId="25" fillId="38" borderId="19" xfId="41" applyNumberFormat="1" applyFont="1" applyFill="1" applyBorder="1" applyAlignment="1">
      <alignment horizontal="center" vertical="center" wrapText="1"/>
    </xf>
    <xf numFmtId="0" fontId="21" fillId="36" borderId="38" xfId="41" applyFont="1" applyFill="1" applyBorder="1" applyAlignment="1">
      <alignment horizontal="left" vertical="center"/>
    </xf>
    <xf numFmtId="0" fontId="21" fillId="0" borderId="0" xfId="41" applyFont="1" applyAlignment="1">
      <alignment vertical="center" wrapText="1"/>
    </xf>
    <xf numFmtId="0" fontId="25" fillId="34" borderId="18" xfId="41" applyFont="1" applyFill="1" applyBorder="1" applyAlignment="1">
      <alignment horizontal="center" vertical="center" wrapText="1"/>
    </xf>
    <xf numFmtId="0" fontId="21" fillId="34" borderId="15" xfId="41" applyFont="1" applyFill="1" applyBorder="1" applyAlignment="1">
      <alignment horizontal="left" vertical="center"/>
    </xf>
    <xf numFmtId="0" fontId="21" fillId="39" borderId="18" xfId="41" applyFont="1" applyFill="1" applyBorder="1" applyAlignment="1">
      <alignment horizontal="left" vertical="center"/>
    </xf>
    <xf numFmtId="164" fontId="23" fillId="37" borderId="34" xfId="41" applyNumberFormat="1" applyFont="1" applyFill="1" applyBorder="1" applyAlignment="1">
      <alignment horizontal="center" vertical="center"/>
    </xf>
    <xf numFmtId="0" fontId="25" fillId="39" borderId="18" xfId="41" applyFont="1" applyFill="1" applyBorder="1" applyAlignment="1">
      <alignment vertical="center" wrapText="1"/>
    </xf>
    <xf numFmtId="0" fontId="27" fillId="0" borderId="0" xfId="0" applyFont="1"/>
    <xf numFmtId="0" fontId="28" fillId="0" borderId="0" xfId="0" applyFont="1" applyAlignment="1">
      <alignment wrapText="1"/>
    </xf>
    <xf numFmtId="0" fontId="28" fillId="0" borderId="0" xfId="0" applyFont="1"/>
    <xf numFmtId="0" fontId="24" fillId="41" borderId="26" xfId="0" applyFont="1" applyFill="1" applyBorder="1" applyAlignment="1">
      <alignment horizontal="center" vertical="center" wrapText="1"/>
    </xf>
    <xf numFmtId="0" fontId="24" fillId="41" borderId="46" xfId="0" applyFont="1" applyFill="1" applyBorder="1" applyAlignment="1">
      <alignment horizontal="center" vertical="center" wrapText="1"/>
    </xf>
    <xf numFmtId="0" fontId="24" fillId="41" borderId="25" xfId="0" applyFont="1" applyFill="1" applyBorder="1" applyAlignment="1">
      <alignment horizontal="center" vertical="center" wrapText="1"/>
    </xf>
    <xf numFmtId="165" fontId="24" fillId="41" borderId="48" xfId="0" applyNumberFormat="1" applyFont="1" applyFill="1" applyBorder="1" applyAlignment="1">
      <alignment horizontal="center"/>
    </xf>
    <xf numFmtId="165" fontId="24" fillId="34" borderId="46" xfId="0" applyNumberFormat="1" applyFont="1" applyFill="1" applyBorder="1" applyAlignment="1">
      <alignment horizontal="center"/>
    </xf>
    <xf numFmtId="165" fontId="24" fillId="44" borderId="49" xfId="0" applyNumberFormat="1" applyFont="1" applyFill="1" applyBorder="1" applyAlignment="1">
      <alignment horizontal="center"/>
    </xf>
    <xf numFmtId="165" fontId="25" fillId="0" borderId="53" xfId="0" applyNumberFormat="1" applyFont="1" applyBorder="1" applyAlignment="1">
      <alignment horizontal="center"/>
    </xf>
    <xf numFmtId="165" fontId="25" fillId="45" borderId="53" xfId="0" applyNumberFormat="1" applyFont="1" applyFill="1" applyBorder="1" applyAlignment="1">
      <alignment horizontal="center"/>
    </xf>
    <xf numFmtId="165" fontId="25" fillId="0" borderId="48" xfId="0" applyNumberFormat="1" applyFont="1" applyBorder="1" applyAlignment="1">
      <alignment horizontal="center"/>
    </xf>
    <xf numFmtId="165" fontId="24" fillId="34" borderId="58" xfId="0" applyNumberFormat="1" applyFont="1" applyFill="1" applyBorder="1" applyAlignment="1">
      <alignment horizontal="center"/>
    </xf>
    <xf numFmtId="165" fontId="25" fillId="0" borderId="17" xfId="0" applyNumberFormat="1" applyFont="1" applyBorder="1" applyAlignment="1">
      <alignment horizontal="center"/>
    </xf>
    <xf numFmtId="165" fontId="25" fillId="0" borderId="59" xfId="0" applyNumberFormat="1" applyFont="1" applyBorder="1" applyAlignment="1">
      <alignment horizontal="center"/>
    </xf>
    <xf numFmtId="165" fontId="25" fillId="0" borderId="60" xfId="0" applyNumberFormat="1" applyFont="1" applyBorder="1" applyAlignment="1">
      <alignment horizontal="center"/>
    </xf>
    <xf numFmtId="165" fontId="24" fillId="41" borderId="63" xfId="0" applyNumberFormat="1" applyFont="1" applyFill="1" applyBorder="1" applyAlignment="1">
      <alignment horizontal="center"/>
    </xf>
    <xf numFmtId="0" fontId="29" fillId="47" borderId="27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9" fillId="47" borderId="62" xfId="0" applyFont="1" applyFill="1" applyBorder="1" applyAlignment="1">
      <alignment horizontal="center" vertical="center" wrapText="1"/>
    </xf>
    <xf numFmtId="0" fontId="30" fillId="47" borderId="48" xfId="0" applyFont="1" applyFill="1" applyBorder="1" applyAlignment="1">
      <alignment horizontal="center" vertical="center" wrapText="1"/>
    </xf>
    <xf numFmtId="0" fontId="30" fillId="47" borderId="64" xfId="0" applyFont="1" applyFill="1" applyBorder="1" applyAlignment="1">
      <alignment horizontal="center" vertical="center" wrapText="1"/>
    </xf>
    <xf numFmtId="0" fontId="25" fillId="34" borderId="54" xfId="41" applyFont="1" applyFill="1" applyBorder="1" applyAlignment="1">
      <alignment horizontal="center" vertical="center" wrapText="1"/>
    </xf>
    <xf numFmtId="0" fontId="25" fillId="34" borderId="54" xfId="41" applyFont="1" applyFill="1" applyBorder="1" applyAlignment="1">
      <alignment horizontal="left" vertical="center" wrapText="1"/>
    </xf>
    <xf numFmtId="164" fontId="21" fillId="38" borderId="21" xfId="41" applyNumberFormat="1" applyFont="1" applyFill="1" applyBorder="1" applyAlignment="1">
      <alignment horizontal="center" vertical="center" wrapText="1"/>
    </xf>
    <xf numFmtId="164" fontId="21" fillId="38" borderId="68" xfId="41" applyNumberFormat="1" applyFont="1" applyFill="1" applyBorder="1" applyAlignment="1">
      <alignment horizontal="center" vertical="center" wrapText="1"/>
    </xf>
    <xf numFmtId="164" fontId="23" fillId="39" borderId="44" xfId="41" applyNumberFormat="1" applyFont="1" applyFill="1" applyBorder="1" applyAlignment="1">
      <alignment horizontal="center" vertical="center"/>
    </xf>
    <xf numFmtId="0" fontId="21" fillId="0" borderId="65" xfId="41" applyFont="1" applyBorder="1" applyAlignment="1">
      <alignment horizontal="center" vertical="center" wrapText="1"/>
    </xf>
    <xf numFmtId="0" fontId="21" fillId="38" borderId="66" xfId="41" applyFont="1" applyFill="1" applyBorder="1" applyAlignment="1">
      <alignment horizontal="center" vertical="center"/>
    </xf>
    <xf numFmtId="0" fontId="21" fillId="38" borderId="21" xfId="41" applyFont="1" applyFill="1" applyBorder="1" applyAlignment="1">
      <alignment horizontal="center" vertical="center"/>
    </xf>
    <xf numFmtId="0" fontId="21" fillId="38" borderId="68" xfId="41" applyFont="1" applyFill="1" applyBorder="1" applyAlignment="1">
      <alignment horizontal="center" vertical="center"/>
    </xf>
    <xf numFmtId="0" fontId="25" fillId="34" borderId="12" xfId="41" applyFont="1" applyFill="1" applyBorder="1" applyAlignment="1">
      <alignment horizontal="left" vertical="center" wrapText="1"/>
    </xf>
    <xf numFmtId="164" fontId="21" fillId="38" borderId="66" xfId="41" applyNumberFormat="1" applyFont="1" applyFill="1" applyBorder="1" applyAlignment="1">
      <alignment horizontal="center" vertical="center" wrapText="1"/>
    </xf>
    <xf numFmtId="164" fontId="23" fillId="37" borderId="25" xfId="41" applyNumberFormat="1" applyFont="1" applyFill="1" applyBorder="1" applyAlignment="1">
      <alignment horizontal="center" vertical="center"/>
    </xf>
    <xf numFmtId="164" fontId="25" fillId="38" borderId="66" xfId="41" applyNumberFormat="1" applyFont="1" applyFill="1" applyBorder="1" applyAlignment="1">
      <alignment horizontal="center" vertical="center" wrapText="1"/>
    </xf>
    <xf numFmtId="164" fontId="21" fillId="0" borderId="21" xfId="41" applyNumberFormat="1" applyFont="1" applyBorder="1" applyAlignment="1">
      <alignment horizontal="center" vertical="center" wrapText="1"/>
    </xf>
    <xf numFmtId="164" fontId="21" fillId="0" borderId="68" xfId="41" applyNumberFormat="1" applyFont="1" applyBorder="1" applyAlignment="1">
      <alignment horizontal="center" vertical="center" wrapText="1"/>
    </xf>
    <xf numFmtId="0" fontId="25" fillId="34" borderId="70" xfId="41" applyFont="1" applyFill="1" applyBorder="1" applyAlignment="1">
      <alignment horizontal="left" vertical="center" wrapText="1"/>
    </xf>
    <xf numFmtId="0" fontId="25" fillId="34" borderId="71" xfId="41" applyFont="1" applyFill="1" applyBorder="1" applyAlignment="1">
      <alignment horizontal="left" vertical="center" wrapText="1"/>
    </xf>
    <xf numFmtId="164" fontId="23" fillId="38" borderId="14" xfId="41" applyNumberFormat="1" applyFont="1" applyFill="1" applyBorder="1" applyAlignment="1">
      <alignment horizontal="center" vertical="center"/>
    </xf>
    <xf numFmtId="164" fontId="23" fillId="38" borderId="29" xfId="41" applyNumberFormat="1" applyFont="1" applyFill="1" applyBorder="1" applyAlignment="1">
      <alignment horizontal="center" vertical="center"/>
    </xf>
    <xf numFmtId="0" fontId="19" fillId="38" borderId="26" xfId="41" applyFont="1" applyFill="1" applyBorder="1" applyAlignment="1">
      <alignment horizontal="center" vertical="center"/>
    </xf>
    <xf numFmtId="0" fontId="24" fillId="39" borderId="20" xfId="41" applyFont="1" applyFill="1" applyBorder="1" applyAlignment="1">
      <alignment horizontal="right" vertical="center" wrapText="1"/>
    </xf>
    <xf numFmtId="0" fontId="24" fillId="39" borderId="23" xfId="41" applyFont="1" applyFill="1" applyBorder="1" applyAlignment="1">
      <alignment horizontal="right" vertical="center" wrapText="1"/>
    </xf>
    <xf numFmtId="0" fontId="25" fillId="34" borderId="67" xfId="41" applyFont="1" applyFill="1" applyBorder="1" applyAlignment="1">
      <alignment horizontal="left" vertical="center" wrapText="1"/>
    </xf>
    <xf numFmtId="0" fontId="25" fillId="34" borderId="13" xfId="41" applyFont="1" applyFill="1" applyBorder="1" applyAlignment="1">
      <alignment horizontal="left" vertical="center" wrapText="1"/>
    </xf>
    <xf numFmtId="0" fontId="21" fillId="35" borderId="19" xfId="41" applyFont="1" applyFill="1" applyBorder="1" applyAlignment="1">
      <alignment horizontal="left" vertical="center"/>
    </xf>
    <xf numFmtId="0" fontId="21" fillId="35" borderId="16" xfId="41" applyFont="1" applyFill="1" applyBorder="1" applyAlignment="1">
      <alignment horizontal="left" vertical="center"/>
    </xf>
    <xf numFmtId="0" fontId="21" fillId="36" borderId="19" xfId="41" applyFont="1" applyFill="1" applyBorder="1" applyAlignment="1">
      <alignment horizontal="left" vertical="center"/>
    </xf>
    <xf numFmtId="0" fontId="21" fillId="36" borderId="16" xfId="41" applyFont="1" applyFill="1" applyBorder="1" applyAlignment="1">
      <alignment horizontal="left" vertical="center"/>
    </xf>
    <xf numFmtId="0" fontId="21" fillId="0" borderId="19" xfId="41" applyFont="1" applyBorder="1" applyAlignment="1">
      <alignment horizontal="left" vertical="center" wrapText="1"/>
    </xf>
    <xf numFmtId="0" fontId="21" fillId="0" borderId="38" xfId="41" applyFont="1" applyBorder="1" applyAlignment="1">
      <alignment horizontal="left" vertical="center" wrapText="1"/>
    </xf>
    <xf numFmtId="0" fontId="21" fillId="38" borderId="0" xfId="41" applyFont="1" applyFill="1" applyAlignment="1">
      <alignment horizontal="center" vertical="center" wrapText="1"/>
    </xf>
    <xf numFmtId="0" fontId="21" fillId="38" borderId="15" xfId="41" applyFont="1" applyFill="1" applyBorder="1" applyAlignment="1">
      <alignment horizontal="center" vertical="center"/>
    </xf>
    <xf numFmtId="0" fontId="21" fillId="38" borderId="19" xfId="41" applyFont="1" applyFill="1" applyBorder="1" applyAlignment="1">
      <alignment horizontal="center" vertical="center"/>
    </xf>
    <xf numFmtId="164" fontId="21" fillId="38" borderId="15" xfId="41" applyNumberFormat="1" applyFont="1" applyFill="1" applyBorder="1" applyAlignment="1">
      <alignment horizontal="center" vertical="center"/>
    </xf>
    <xf numFmtId="164" fontId="21" fillId="38" borderId="19" xfId="41" applyNumberFormat="1" applyFont="1" applyFill="1" applyBorder="1" applyAlignment="1">
      <alignment horizontal="center" vertical="center"/>
    </xf>
    <xf numFmtId="164" fontId="21" fillId="38" borderId="66" xfId="41" applyNumberFormat="1" applyFont="1" applyFill="1" applyBorder="1" applyAlignment="1">
      <alignment horizontal="center" vertical="center"/>
    </xf>
    <xf numFmtId="164" fontId="21" fillId="38" borderId="68" xfId="41" applyNumberFormat="1" applyFont="1" applyFill="1" applyBorder="1" applyAlignment="1">
      <alignment horizontal="center" vertical="center"/>
    </xf>
    <xf numFmtId="0" fontId="21" fillId="38" borderId="19" xfId="41" applyFont="1" applyFill="1" applyBorder="1" applyAlignment="1">
      <alignment horizontal="left" vertical="center" wrapText="1"/>
    </xf>
    <xf numFmtId="0" fontId="21" fillId="38" borderId="16" xfId="41" applyFont="1" applyFill="1" applyBorder="1" applyAlignment="1">
      <alignment horizontal="left" vertical="center" wrapText="1"/>
    </xf>
    <xf numFmtId="0" fontId="21" fillId="38" borderId="28" xfId="41" applyFont="1" applyFill="1" applyBorder="1" applyAlignment="1">
      <alignment horizontal="left" vertical="center" wrapText="1"/>
    </xf>
    <xf numFmtId="0" fontId="21" fillId="38" borderId="36" xfId="41" applyFont="1" applyFill="1" applyBorder="1" applyAlignment="1">
      <alignment horizontal="left" vertical="center" wrapText="1"/>
    </xf>
    <xf numFmtId="0" fontId="21" fillId="38" borderId="37" xfId="41" applyFont="1" applyFill="1" applyBorder="1" applyAlignment="1">
      <alignment horizontal="left" vertical="center" wrapText="1"/>
    </xf>
    <xf numFmtId="0" fontId="21" fillId="38" borderId="45" xfId="41" applyFont="1" applyFill="1" applyBorder="1" applyAlignment="1">
      <alignment horizontal="left" vertical="center" wrapText="1"/>
    </xf>
    <xf numFmtId="0" fontId="19" fillId="38" borderId="14" xfId="41" applyFont="1" applyFill="1" applyBorder="1" applyAlignment="1">
      <alignment horizontal="center" vertical="center"/>
    </xf>
    <xf numFmtId="0" fontId="19" fillId="38" borderId="16" xfId="41" applyFont="1" applyFill="1" applyBorder="1" applyAlignment="1">
      <alignment horizontal="center" vertical="center"/>
    </xf>
    <xf numFmtId="0" fontId="19" fillId="38" borderId="28" xfId="41" applyFont="1" applyFill="1" applyBorder="1" applyAlignment="1">
      <alignment horizontal="center" vertical="center"/>
    </xf>
    <xf numFmtId="0" fontId="21" fillId="0" borderId="16" xfId="41" applyFont="1" applyBorder="1" applyAlignment="1">
      <alignment horizontal="left" vertical="center" wrapText="1"/>
    </xf>
    <xf numFmtId="0" fontId="21" fillId="0" borderId="15" xfId="41" applyFont="1" applyBorder="1" applyAlignment="1">
      <alignment horizontal="left" vertical="center" wrapText="1"/>
    </xf>
    <xf numFmtId="0" fontId="21" fillId="38" borderId="38" xfId="41" applyFont="1" applyFill="1" applyBorder="1" applyAlignment="1">
      <alignment horizontal="left" vertical="center" wrapText="1"/>
    </xf>
    <xf numFmtId="0" fontId="21" fillId="38" borderId="15" xfId="41" applyFont="1" applyFill="1" applyBorder="1" applyAlignment="1">
      <alignment horizontal="left" vertical="center" wrapText="1"/>
    </xf>
    <xf numFmtId="0" fontId="24" fillId="33" borderId="14" xfId="41" applyFont="1" applyFill="1" applyBorder="1" applyAlignment="1">
      <alignment horizontal="center" vertical="center" wrapText="1"/>
    </xf>
    <xf numFmtId="0" fontId="24" fillId="33" borderId="16" xfId="41" applyFont="1" applyFill="1" applyBorder="1" applyAlignment="1">
      <alignment horizontal="center" vertical="center" wrapText="1"/>
    </xf>
    <xf numFmtId="0" fontId="24" fillId="33" borderId="15" xfId="41" applyFont="1" applyFill="1" applyBorder="1" applyAlignment="1">
      <alignment horizontal="center" vertical="center" wrapText="1"/>
    </xf>
    <xf numFmtId="0" fontId="24" fillId="33" borderId="14" xfId="41" applyFont="1" applyFill="1" applyBorder="1" applyAlignment="1">
      <alignment horizontal="center" vertical="center" textRotation="90" wrapText="1"/>
    </xf>
    <xf numFmtId="0" fontId="24" fillId="33" borderId="16" xfId="41" applyFont="1" applyFill="1" applyBorder="1" applyAlignment="1">
      <alignment horizontal="center" vertical="center" textRotation="90" wrapText="1"/>
    </xf>
    <xf numFmtId="0" fontId="24" fillId="33" borderId="15" xfId="41" applyFont="1" applyFill="1" applyBorder="1" applyAlignment="1">
      <alignment horizontal="center" vertical="center" textRotation="90" wrapText="1"/>
    </xf>
    <xf numFmtId="0" fontId="21" fillId="0" borderId="19" xfId="41" applyFont="1" applyBorder="1" applyAlignment="1">
      <alignment vertical="center" wrapText="1"/>
    </xf>
    <xf numFmtId="0" fontId="21" fillId="0" borderId="16" xfId="41" applyFont="1" applyBorder="1" applyAlignment="1">
      <alignment vertical="center" wrapText="1"/>
    </xf>
    <xf numFmtId="0" fontId="21" fillId="0" borderId="37" xfId="41" applyFont="1" applyBorder="1" applyAlignment="1">
      <alignment vertical="center" wrapText="1"/>
    </xf>
    <xf numFmtId="164" fontId="21" fillId="0" borderId="65" xfId="41" applyNumberFormat="1" applyFont="1" applyBorder="1" applyAlignment="1">
      <alignment horizontal="center" vertical="center" wrapText="1"/>
    </xf>
    <xf numFmtId="0" fontId="21" fillId="0" borderId="16" xfId="41" applyFont="1" applyBorder="1" applyAlignment="1">
      <alignment horizontal="center" vertical="center" wrapText="1"/>
    </xf>
    <xf numFmtId="0" fontId="21" fillId="0" borderId="18" xfId="41" applyFont="1" applyBorder="1" applyAlignment="1">
      <alignment horizontal="center" vertical="center" wrapText="1"/>
    </xf>
    <xf numFmtId="0" fontId="21" fillId="0" borderId="20" xfId="41" applyFont="1" applyBorder="1" applyAlignment="1">
      <alignment horizontal="center" vertical="center" wrapText="1"/>
    </xf>
    <xf numFmtId="0" fontId="21" fillId="0" borderId="32" xfId="41" applyFont="1" applyBorder="1" applyAlignment="1">
      <alignment horizontal="left" vertical="center" wrapText="1"/>
    </xf>
    <xf numFmtId="0" fontId="21" fillId="0" borderId="35" xfId="41" applyFont="1" applyBorder="1" applyAlignment="1">
      <alignment horizontal="left" vertical="center" wrapText="1"/>
    </xf>
    <xf numFmtId="0" fontId="21" fillId="0" borderId="33" xfId="41" applyFont="1" applyBorder="1" applyAlignment="1">
      <alignment horizontal="left" vertical="center" wrapText="1"/>
    </xf>
    <xf numFmtId="0" fontId="21" fillId="38" borderId="32" xfId="41" applyFont="1" applyFill="1" applyBorder="1" applyAlignment="1">
      <alignment horizontal="left" vertical="center" wrapText="1"/>
    </xf>
    <xf numFmtId="0" fontId="21" fillId="38" borderId="35" xfId="41" applyFont="1" applyFill="1" applyBorder="1" applyAlignment="1">
      <alignment horizontal="left" vertical="center" wrapText="1"/>
    </xf>
    <xf numFmtId="0" fontId="21" fillId="38" borderId="33" xfId="41" applyFont="1" applyFill="1" applyBorder="1" applyAlignment="1">
      <alignment horizontal="left" vertical="center" wrapText="1"/>
    </xf>
    <xf numFmtId="0" fontId="24" fillId="33" borderId="11" xfId="41" applyFont="1" applyFill="1" applyBorder="1" applyAlignment="1">
      <alignment horizontal="center" vertical="center" textRotation="90" wrapText="1"/>
    </xf>
    <xf numFmtId="0" fontId="24" fillId="33" borderId="13" xfId="41" applyFont="1" applyFill="1" applyBorder="1" applyAlignment="1">
      <alignment horizontal="center" vertical="center" textRotation="90" wrapText="1"/>
    </xf>
    <xf numFmtId="0" fontId="24" fillId="33" borderId="12" xfId="41" applyFont="1" applyFill="1" applyBorder="1" applyAlignment="1">
      <alignment horizontal="center" vertical="center" textRotation="90" wrapText="1"/>
    </xf>
    <xf numFmtId="0" fontId="23" fillId="37" borderId="43" xfId="41" applyFont="1" applyFill="1" applyBorder="1" applyAlignment="1">
      <alignment horizontal="right" vertical="center"/>
    </xf>
    <xf numFmtId="0" fontId="23" fillId="37" borderId="42" xfId="41" applyFont="1" applyFill="1" applyBorder="1" applyAlignment="1">
      <alignment horizontal="right" vertical="center"/>
    </xf>
    <xf numFmtId="0" fontId="23" fillId="37" borderId="44" xfId="41" applyFont="1" applyFill="1" applyBorder="1" applyAlignment="1">
      <alignment horizontal="right" vertical="center"/>
    </xf>
    <xf numFmtId="0" fontId="23" fillId="40" borderId="18" xfId="41" applyFont="1" applyFill="1" applyBorder="1" applyAlignment="1">
      <alignment horizontal="right" vertical="center"/>
    </xf>
    <xf numFmtId="0" fontId="23" fillId="40" borderId="15" xfId="41" applyFont="1" applyFill="1" applyBorder="1" applyAlignment="1">
      <alignment horizontal="right" vertical="center"/>
    </xf>
    <xf numFmtId="0" fontId="23" fillId="39" borderId="20" xfId="41" applyFont="1" applyFill="1" applyBorder="1" applyAlignment="1">
      <alignment horizontal="right" vertical="center"/>
    </xf>
    <xf numFmtId="0" fontId="23" fillId="39" borderId="23" xfId="41" applyFont="1" applyFill="1" applyBorder="1" applyAlignment="1">
      <alignment horizontal="right" vertical="center"/>
    </xf>
    <xf numFmtId="0" fontId="25" fillId="0" borderId="36" xfId="41" applyFont="1" applyBorder="1" applyAlignment="1">
      <alignment horizontal="left" vertical="center" wrapText="1"/>
    </xf>
    <xf numFmtId="0" fontId="25" fillId="0" borderId="37" xfId="41" applyFont="1" applyBorder="1" applyAlignment="1">
      <alignment horizontal="left" vertical="center" wrapText="1"/>
    </xf>
    <xf numFmtId="0" fontId="25" fillId="34" borderId="12" xfId="41" applyFont="1" applyFill="1" applyBorder="1" applyAlignment="1">
      <alignment horizontal="left" vertical="center" wrapText="1"/>
    </xf>
    <xf numFmtId="0" fontId="25" fillId="0" borderId="32" xfId="41" applyFont="1" applyBorder="1" applyAlignment="1">
      <alignment horizontal="left" vertical="center" wrapText="1"/>
    </xf>
    <xf numFmtId="0" fontId="25" fillId="0" borderId="35" xfId="41" applyFont="1" applyBorder="1" applyAlignment="1">
      <alignment horizontal="left" vertical="center" wrapText="1"/>
    </xf>
    <xf numFmtId="0" fontId="21" fillId="0" borderId="36" xfId="41" applyFont="1" applyBorder="1" applyAlignment="1">
      <alignment horizontal="left" vertical="center" wrapText="1"/>
    </xf>
    <xf numFmtId="0" fontId="21" fillId="0" borderId="37" xfId="41" applyFont="1" applyBorder="1" applyAlignment="1">
      <alignment horizontal="left" vertical="center" wrapText="1"/>
    </xf>
    <xf numFmtId="0" fontId="23" fillId="37" borderId="61" xfId="41" applyFont="1" applyFill="1" applyBorder="1" applyAlignment="1">
      <alignment horizontal="right" vertical="center"/>
    </xf>
    <xf numFmtId="0" fontId="23" fillId="37" borderId="10" xfId="41" applyFont="1" applyFill="1" applyBorder="1" applyAlignment="1">
      <alignment horizontal="right" vertical="center"/>
    </xf>
    <xf numFmtId="0" fontId="23" fillId="37" borderId="25" xfId="41" applyFont="1" applyFill="1" applyBorder="1" applyAlignment="1">
      <alignment horizontal="right" vertical="center"/>
    </xf>
    <xf numFmtId="0" fontId="23" fillId="34" borderId="56" xfId="41" applyFont="1" applyFill="1" applyBorder="1" applyAlignment="1">
      <alignment horizontal="right" vertical="center" wrapText="1"/>
    </xf>
    <xf numFmtId="0" fontId="21" fillId="38" borderId="32" xfId="41" applyFont="1" applyFill="1" applyBorder="1" applyAlignment="1">
      <alignment horizontal="center" vertical="center" wrapText="1"/>
    </xf>
    <xf numFmtId="0" fontId="21" fillId="38" borderId="35" xfId="41" applyFont="1" applyFill="1" applyBorder="1" applyAlignment="1">
      <alignment horizontal="center" vertical="center" wrapText="1"/>
    </xf>
    <xf numFmtId="0" fontId="21" fillId="38" borderId="33" xfId="41" applyFont="1" applyFill="1" applyBorder="1" applyAlignment="1">
      <alignment horizontal="center" vertical="center" wrapText="1"/>
    </xf>
    <xf numFmtId="164" fontId="21" fillId="38" borderId="16" xfId="41" applyNumberFormat="1" applyFont="1" applyFill="1" applyBorder="1" applyAlignment="1">
      <alignment horizontal="center" vertical="center"/>
    </xf>
    <xf numFmtId="164" fontId="21" fillId="38" borderId="65" xfId="41" applyNumberFormat="1" applyFont="1" applyFill="1" applyBorder="1" applyAlignment="1">
      <alignment horizontal="center" vertical="center"/>
    </xf>
    <xf numFmtId="0" fontId="24" fillId="33" borderId="29" xfId="41" applyFont="1" applyFill="1" applyBorder="1" applyAlignment="1">
      <alignment horizontal="center" vertical="center" wrapText="1"/>
    </xf>
    <xf numFmtId="0" fontId="24" fillId="33" borderId="65" xfId="41" applyFont="1" applyFill="1" applyBorder="1" applyAlignment="1">
      <alignment horizontal="center" vertical="center" wrapText="1"/>
    </xf>
    <xf numFmtId="0" fontId="24" fillId="33" borderId="66" xfId="41" applyFont="1" applyFill="1" applyBorder="1" applyAlignment="1">
      <alignment horizontal="center" vertical="center" wrapText="1"/>
    </xf>
    <xf numFmtId="0" fontId="21" fillId="38" borderId="16" xfId="41" applyFont="1" applyFill="1" applyBorder="1" applyAlignment="1">
      <alignment horizontal="center" vertical="center" wrapText="1"/>
    </xf>
    <xf numFmtId="164" fontId="21" fillId="0" borderId="16" xfId="41" applyNumberFormat="1" applyFont="1" applyBorder="1" applyAlignment="1">
      <alignment horizontal="center" vertical="center" wrapText="1"/>
    </xf>
    <xf numFmtId="0" fontId="21" fillId="38" borderId="16" xfId="41" applyFont="1" applyFill="1" applyBorder="1" applyAlignment="1">
      <alignment horizontal="center" vertical="center"/>
    </xf>
    <xf numFmtId="0" fontId="25" fillId="38" borderId="19" xfId="41" applyFont="1" applyFill="1" applyBorder="1" applyAlignment="1">
      <alignment horizontal="left" vertical="center" wrapText="1"/>
    </xf>
    <xf numFmtId="0" fontId="25" fillId="38" borderId="16" xfId="41" applyFont="1" applyFill="1" applyBorder="1" applyAlignment="1">
      <alignment horizontal="left" vertical="center" wrapText="1"/>
    </xf>
    <xf numFmtId="0" fontId="25" fillId="38" borderId="15" xfId="41" applyFont="1" applyFill="1" applyBorder="1" applyAlignment="1">
      <alignment horizontal="left" vertical="center" wrapText="1"/>
    </xf>
    <xf numFmtId="0" fontId="23" fillId="40" borderId="18" xfId="41" applyFont="1" applyFill="1" applyBorder="1" applyAlignment="1">
      <alignment horizontal="right" vertical="center" wrapText="1"/>
    </xf>
    <xf numFmtId="0" fontId="23" fillId="40" borderId="15" xfId="41" applyFont="1" applyFill="1" applyBorder="1" applyAlignment="1">
      <alignment horizontal="right" vertical="center" wrapText="1"/>
    </xf>
    <xf numFmtId="0" fontId="21" fillId="0" borderId="32" xfId="41" applyFont="1" applyBorder="1" applyAlignment="1">
      <alignment horizontal="center" vertical="center" wrapText="1"/>
    </xf>
    <xf numFmtId="0" fontId="21" fillId="0" borderId="35" xfId="41" applyFont="1" applyBorder="1" applyAlignment="1">
      <alignment horizontal="center" vertical="center" wrapText="1"/>
    </xf>
    <xf numFmtId="0" fontId="21" fillId="0" borderId="47" xfId="41" applyFont="1" applyBorder="1" applyAlignment="1">
      <alignment horizontal="center" vertical="center" wrapText="1"/>
    </xf>
    <xf numFmtId="0" fontId="21" fillId="0" borderId="15" xfId="41" applyFont="1" applyBorder="1" applyAlignment="1">
      <alignment horizontal="center" vertical="center" wrapText="1"/>
    </xf>
    <xf numFmtId="164" fontId="21" fillId="38" borderId="29" xfId="41" applyNumberFormat="1" applyFont="1" applyFill="1" applyBorder="1" applyAlignment="1">
      <alignment horizontal="center" vertical="center"/>
    </xf>
    <xf numFmtId="164" fontId="21" fillId="38" borderId="30" xfId="41" applyNumberFormat="1" applyFont="1" applyFill="1" applyBorder="1" applyAlignment="1">
      <alignment horizontal="center" vertical="center"/>
    </xf>
    <xf numFmtId="164" fontId="21" fillId="38" borderId="14" xfId="41" applyNumberFormat="1" applyFont="1" applyFill="1" applyBorder="1" applyAlignment="1">
      <alignment horizontal="center" vertical="center"/>
    </xf>
    <xf numFmtId="164" fontId="21" fillId="38" borderId="28" xfId="41" applyNumberFormat="1" applyFont="1" applyFill="1" applyBorder="1" applyAlignment="1">
      <alignment horizontal="center" vertical="center"/>
    </xf>
    <xf numFmtId="164" fontId="21" fillId="38" borderId="16" xfId="41" applyNumberFormat="1" applyFont="1" applyFill="1" applyBorder="1" applyAlignment="1">
      <alignment horizontal="center" vertical="center" wrapText="1"/>
    </xf>
    <xf numFmtId="164" fontId="21" fillId="38" borderId="65" xfId="41" applyNumberFormat="1" applyFont="1" applyFill="1" applyBorder="1" applyAlignment="1">
      <alignment horizontal="center" vertical="center" wrapText="1"/>
    </xf>
    <xf numFmtId="0" fontId="21" fillId="0" borderId="19" xfId="41" applyFont="1" applyBorder="1" applyAlignment="1">
      <alignment horizontal="center" vertical="center" wrapText="1"/>
    </xf>
    <xf numFmtId="0" fontId="21" fillId="36" borderId="15" xfId="41" applyFont="1" applyFill="1" applyBorder="1" applyAlignment="1">
      <alignment horizontal="left" vertical="center"/>
    </xf>
    <xf numFmtId="0" fontId="23" fillId="0" borderId="0" xfId="41" applyFont="1" applyAlignment="1">
      <alignment horizontal="center"/>
    </xf>
    <xf numFmtId="0" fontId="23" fillId="0" borderId="0" xfId="41" applyFont="1" applyAlignment="1">
      <alignment horizontal="center" vertical="center"/>
    </xf>
    <xf numFmtId="0" fontId="24" fillId="0" borderId="10" xfId="41" applyFont="1" applyBorder="1" applyAlignment="1">
      <alignment horizontal="center" vertical="center" wrapText="1"/>
    </xf>
    <xf numFmtId="0" fontId="21" fillId="36" borderId="19" xfId="41" applyFont="1" applyFill="1" applyBorder="1" applyAlignment="1">
      <alignment horizontal="center" vertical="center"/>
    </xf>
    <xf numFmtId="0" fontId="21" fillId="36" borderId="16" xfId="41" applyFont="1" applyFill="1" applyBorder="1" applyAlignment="1">
      <alignment horizontal="center" vertical="center"/>
    </xf>
    <xf numFmtId="0" fontId="21" fillId="36" borderId="15" xfId="41" applyFont="1" applyFill="1" applyBorder="1" applyAlignment="1">
      <alignment horizontal="center" vertical="center"/>
    </xf>
    <xf numFmtId="0" fontId="21" fillId="35" borderId="19" xfId="41" applyFont="1" applyFill="1" applyBorder="1" applyAlignment="1">
      <alignment horizontal="center" vertical="center"/>
    </xf>
    <xf numFmtId="0" fontId="21" fillId="35" borderId="16" xfId="41" applyFont="1" applyFill="1" applyBorder="1" applyAlignment="1">
      <alignment horizontal="center" vertical="center"/>
    </xf>
    <xf numFmtId="0" fontId="21" fillId="35" borderId="15" xfId="41" applyFont="1" applyFill="1" applyBorder="1" applyAlignment="1">
      <alignment horizontal="center" vertical="center"/>
    </xf>
    <xf numFmtId="0" fontId="25" fillId="34" borderId="67" xfId="41" applyFont="1" applyFill="1" applyBorder="1" applyAlignment="1">
      <alignment horizontal="center" vertical="center" wrapText="1"/>
    </xf>
    <xf numFmtId="0" fontId="25" fillId="34" borderId="13" xfId="41" applyFont="1" applyFill="1" applyBorder="1" applyAlignment="1">
      <alignment horizontal="center" vertical="center" wrapText="1"/>
    </xf>
    <xf numFmtId="0" fontId="25" fillId="34" borderId="12" xfId="41" applyFont="1" applyFill="1" applyBorder="1" applyAlignment="1">
      <alignment horizontal="center" vertical="center" wrapText="1"/>
    </xf>
    <xf numFmtId="49" fontId="24" fillId="33" borderId="14" xfId="41" applyNumberFormat="1" applyFont="1" applyFill="1" applyBorder="1" applyAlignment="1">
      <alignment horizontal="center" vertical="center" textRotation="90" wrapText="1"/>
    </xf>
    <xf numFmtId="49" fontId="24" fillId="33" borderId="16" xfId="41" applyNumberFormat="1" applyFont="1" applyFill="1" applyBorder="1" applyAlignment="1">
      <alignment horizontal="center" vertical="center" textRotation="90" wrapText="1"/>
    </xf>
    <xf numFmtId="49" fontId="24" fillId="33" borderId="15" xfId="41" applyNumberFormat="1" applyFont="1" applyFill="1" applyBorder="1" applyAlignment="1">
      <alignment horizontal="center" vertical="center" textRotation="90" wrapText="1"/>
    </xf>
    <xf numFmtId="0" fontId="21" fillId="35" borderId="15" xfId="41" applyFont="1" applyFill="1" applyBorder="1" applyAlignment="1">
      <alignment horizontal="left" vertical="center"/>
    </xf>
    <xf numFmtId="0" fontId="25" fillId="0" borderId="55" xfId="0" applyFont="1" applyBorder="1" applyAlignment="1">
      <alignment horizontal="left" vertical="top" wrapText="1"/>
    </xf>
    <xf numFmtId="0" fontId="25" fillId="0" borderId="56" xfId="0" applyFont="1" applyBorder="1" applyAlignment="1">
      <alignment horizontal="left" vertical="top" wrapText="1"/>
    </xf>
    <xf numFmtId="0" fontId="24" fillId="42" borderId="61" xfId="0" applyFont="1" applyFill="1" applyBorder="1" applyAlignment="1">
      <alignment horizontal="right" vertical="top" wrapText="1"/>
    </xf>
    <xf numFmtId="0" fontId="24" fillId="42" borderId="10" xfId="0" applyFont="1" applyFill="1" applyBorder="1" applyAlignment="1">
      <alignment horizontal="right" vertical="top" wrapText="1"/>
    </xf>
    <xf numFmtId="0" fontId="24" fillId="42" borderId="62" xfId="0" applyFont="1" applyFill="1" applyBorder="1" applyAlignment="1">
      <alignment horizontal="right" vertical="top" wrapText="1"/>
    </xf>
    <xf numFmtId="0" fontId="25" fillId="0" borderId="54" xfId="0" applyFont="1" applyBorder="1" applyAlignment="1">
      <alignment horizontal="left" vertical="top" wrapText="1"/>
    </xf>
    <xf numFmtId="0" fontId="25" fillId="0" borderId="18" xfId="0" applyFont="1" applyBorder="1" applyAlignment="1">
      <alignment horizontal="left" vertical="top" wrapText="1"/>
    </xf>
    <xf numFmtId="0" fontId="25" fillId="0" borderId="21" xfId="0" applyFont="1" applyBorder="1" applyAlignment="1">
      <alignment horizontal="left" vertical="top" wrapText="1"/>
    </xf>
    <xf numFmtId="0" fontId="25" fillId="45" borderId="54" xfId="0" applyFont="1" applyFill="1" applyBorder="1" applyAlignment="1">
      <alignment horizontal="left" vertical="top" wrapText="1"/>
    </xf>
    <xf numFmtId="0" fontId="25" fillId="45" borderId="18" xfId="0" applyFont="1" applyFill="1" applyBorder="1" applyAlignment="1">
      <alignment horizontal="left" vertical="top" wrapText="1"/>
    </xf>
    <xf numFmtId="0" fontId="25" fillId="45" borderId="21" xfId="0" applyFont="1" applyFill="1" applyBorder="1" applyAlignment="1">
      <alignment horizontal="left" vertical="top" wrapText="1"/>
    </xf>
    <xf numFmtId="0" fontId="25" fillId="45" borderId="55" xfId="0" applyFont="1" applyFill="1" applyBorder="1" applyAlignment="1">
      <alignment horizontal="left" vertical="top" wrapText="1"/>
    </xf>
    <xf numFmtId="0" fontId="25" fillId="45" borderId="56" xfId="0" applyFont="1" applyFill="1" applyBorder="1" applyAlignment="1">
      <alignment horizontal="left" vertical="top" wrapText="1"/>
    </xf>
    <xf numFmtId="0" fontId="25" fillId="45" borderId="57" xfId="0" applyFont="1" applyFill="1" applyBorder="1" applyAlignment="1">
      <alignment horizontal="left" vertical="top" wrapText="1"/>
    </xf>
    <xf numFmtId="0" fontId="24" fillId="43" borderId="24" xfId="0" applyFont="1" applyFill="1" applyBorder="1" applyAlignment="1">
      <alignment horizontal="right" vertical="top" wrapText="1"/>
    </xf>
    <xf numFmtId="0" fontId="24" fillId="43" borderId="26" xfId="0" applyFont="1" applyFill="1" applyBorder="1" applyAlignment="1">
      <alignment horizontal="right" vertical="top" wrapText="1"/>
    </xf>
    <xf numFmtId="0" fontId="24" fillId="43" borderId="25" xfId="0" applyFont="1" applyFill="1" applyBorder="1" applyAlignment="1">
      <alignment horizontal="right" vertical="top" wrapText="1"/>
    </xf>
    <xf numFmtId="0" fontId="25" fillId="46" borderId="24" xfId="0" applyFont="1" applyFill="1" applyBorder="1" applyAlignment="1">
      <alignment horizontal="left" vertical="top" wrapText="1"/>
    </xf>
    <xf numFmtId="0" fontId="25" fillId="46" borderId="26" xfId="0" applyFont="1" applyFill="1" applyBorder="1" applyAlignment="1">
      <alignment horizontal="left" vertical="top" wrapText="1"/>
    </xf>
    <xf numFmtId="0" fontId="25" fillId="46" borderId="25" xfId="0" applyFont="1" applyFill="1" applyBorder="1" applyAlignment="1">
      <alignment horizontal="left" vertical="top" wrapText="1"/>
    </xf>
    <xf numFmtId="0" fontId="24" fillId="43" borderId="41" xfId="0" applyFont="1" applyFill="1" applyBorder="1" applyAlignment="1">
      <alignment horizontal="right" vertical="top" wrapText="1"/>
    </xf>
    <xf numFmtId="0" fontId="24" fillId="43" borderId="40" xfId="0" applyFont="1" applyFill="1" applyBorder="1" applyAlignment="1">
      <alignment horizontal="right" vertical="top" wrapText="1"/>
    </xf>
    <xf numFmtId="0" fontId="24" fillId="43" borderId="27" xfId="0" applyFont="1" applyFill="1" applyBorder="1" applyAlignment="1">
      <alignment horizontal="right" vertical="top" wrapText="1"/>
    </xf>
    <xf numFmtId="0" fontId="25" fillId="0" borderId="50" xfId="0" applyFont="1" applyBorder="1" applyAlignment="1">
      <alignment horizontal="left" vertical="top" wrapText="1"/>
    </xf>
    <xf numFmtId="0" fontId="25" fillId="0" borderId="51" xfId="0" applyFont="1" applyBorder="1" applyAlignment="1">
      <alignment horizontal="left" vertical="top" wrapText="1"/>
    </xf>
    <xf numFmtId="0" fontId="23" fillId="0" borderId="24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4" fillId="41" borderId="24" xfId="0" applyFont="1" applyFill="1" applyBorder="1" applyAlignment="1">
      <alignment horizontal="center" vertical="top" wrapText="1"/>
    </xf>
    <xf numFmtId="0" fontId="24" fillId="41" borderId="26" xfId="0" applyFont="1" applyFill="1" applyBorder="1" applyAlignment="1">
      <alignment horizontal="center" vertical="top" wrapText="1"/>
    </xf>
    <xf numFmtId="0" fontId="24" fillId="42" borderId="24" xfId="0" applyFont="1" applyFill="1" applyBorder="1" applyAlignment="1">
      <alignment horizontal="center" vertical="top" wrapText="1"/>
    </xf>
    <xf numFmtId="0" fontId="24" fillId="42" borderId="26" xfId="0" applyFont="1" applyFill="1" applyBorder="1" applyAlignment="1">
      <alignment horizontal="center" vertical="top" wrapText="1"/>
    </xf>
    <xf numFmtId="0" fontId="24" fillId="42" borderId="25" xfId="0" applyFont="1" applyFill="1" applyBorder="1" applyAlignment="1">
      <alignment horizontal="center" vertical="top" wrapText="1"/>
    </xf>
    <xf numFmtId="0" fontId="24" fillId="44" borderId="41" xfId="0" applyFont="1" applyFill="1" applyBorder="1" applyAlignment="1">
      <alignment horizontal="left" vertical="top" wrapText="1"/>
    </xf>
    <xf numFmtId="0" fontId="24" fillId="44" borderId="40" xfId="0" applyFont="1" applyFill="1" applyBorder="1" applyAlignment="1">
      <alignment horizontal="left" vertical="top" wrapText="1"/>
    </xf>
    <xf numFmtId="0" fontId="24" fillId="44" borderId="27" xfId="0" applyFont="1" applyFill="1" applyBorder="1" applyAlignment="1">
      <alignment horizontal="left" vertical="top" wrapText="1"/>
    </xf>
    <xf numFmtId="0" fontId="25" fillId="0" borderId="52" xfId="0" applyFont="1" applyBorder="1" applyAlignment="1">
      <alignment horizontal="left" vertical="top" wrapText="1"/>
    </xf>
    <xf numFmtId="0" fontId="25" fillId="0" borderId="19" xfId="41" applyFont="1" applyBorder="1" applyAlignment="1">
      <alignment horizontal="center" vertical="center" wrapText="1"/>
    </xf>
    <xf numFmtId="0" fontId="25" fillId="0" borderId="16" xfId="41" applyFont="1" applyBorder="1" applyAlignment="1">
      <alignment horizontal="center" vertical="center" wrapText="1"/>
    </xf>
    <xf numFmtId="0" fontId="25" fillId="0" borderId="38" xfId="41" applyFont="1" applyBorder="1" applyAlignment="1">
      <alignment horizontal="center" vertical="center" wrapText="1"/>
    </xf>
    <xf numFmtId="0" fontId="29" fillId="47" borderId="24" xfId="0" applyFont="1" applyFill="1" applyBorder="1" applyAlignment="1">
      <alignment horizontal="center" vertical="center" wrapText="1"/>
    </xf>
    <xf numFmtId="0" fontId="29" fillId="47" borderId="26" xfId="0" applyFont="1" applyFill="1" applyBorder="1" applyAlignment="1">
      <alignment horizontal="center" vertical="center" wrapText="1"/>
    </xf>
    <xf numFmtId="0" fontId="30" fillId="0" borderId="63" xfId="0" applyFont="1" applyBorder="1" applyAlignment="1">
      <alignment horizontal="left" vertical="center" wrapText="1"/>
    </xf>
    <xf numFmtId="0" fontId="30" fillId="0" borderId="62" xfId="0" applyFont="1" applyBorder="1" applyAlignment="1">
      <alignment horizontal="justify" vertical="center" wrapText="1"/>
    </xf>
    <xf numFmtId="0" fontId="30" fillId="0" borderId="62" xfId="0" applyFont="1" applyBorder="1" applyAlignment="1">
      <alignment horizontal="center" vertical="center" wrapText="1"/>
    </xf>
    <xf numFmtId="0" fontId="20" fillId="0" borderId="62" xfId="0" applyFont="1" applyBorder="1" applyAlignment="1">
      <alignment horizontal="justify" vertical="center" wrapText="1"/>
    </xf>
    <xf numFmtId="0" fontId="30" fillId="0" borderId="62" xfId="0" applyFont="1" applyBorder="1" applyAlignment="1">
      <alignment horizontal="center" vertical="center"/>
    </xf>
    <xf numFmtId="0" fontId="29" fillId="47" borderId="58" xfId="0" applyFont="1" applyFill="1" applyBorder="1" applyAlignment="1">
      <alignment horizontal="center" vertical="center" wrapText="1"/>
    </xf>
    <xf numFmtId="0" fontId="29" fillId="47" borderId="72" xfId="0" applyFont="1" applyFill="1" applyBorder="1" applyAlignment="1">
      <alignment horizontal="center" vertical="center" wrapText="1"/>
    </xf>
    <xf numFmtId="0" fontId="29" fillId="47" borderId="73" xfId="0" applyFont="1" applyFill="1" applyBorder="1" applyAlignment="1">
      <alignment horizontal="center" vertical="center" wrapText="1"/>
    </xf>
    <xf numFmtId="0" fontId="29" fillId="47" borderId="27" xfId="0" applyFont="1" applyFill="1" applyBorder="1" applyAlignment="1">
      <alignment horizontal="center" vertical="center" wrapText="1"/>
    </xf>
    <xf numFmtId="0" fontId="29" fillId="47" borderId="74" xfId="0" applyFont="1" applyFill="1" applyBorder="1" applyAlignment="1">
      <alignment horizontal="center" vertical="center" wrapText="1"/>
    </xf>
    <xf numFmtId="0" fontId="29" fillId="0" borderId="24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29" fillId="0" borderId="25" xfId="0" applyFont="1" applyBorder="1" applyAlignment="1">
      <alignment horizontal="center" vertical="center" wrapText="1"/>
    </xf>
    <xf numFmtId="0" fontId="29" fillId="48" borderId="24" xfId="0" applyFont="1" applyFill="1" applyBorder="1" applyAlignment="1">
      <alignment horizontal="justify" vertical="center" wrapText="1"/>
    </xf>
    <xf numFmtId="0" fontId="29" fillId="48" borderId="26" xfId="0" applyFont="1" applyFill="1" applyBorder="1" applyAlignment="1">
      <alignment horizontal="justify" vertical="center" wrapText="1"/>
    </xf>
    <xf numFmtId="0" fontId="29" fillId="48" borderId="25" xfId="0" applyFont="1" applyFill="1" applyBorder="1" applyAlignment="1">
      <alignment horizontal="justify" vertical="center" wrapText="1"/>
    </xf>
    <xf numFmtId="0" fontId="29" fillId="48" borderId="73" xfId="0" applyFont="1" applyFill="1" applyBorder="1" applyAlignment="1">
      <alignment horizontal="justify" vertical="center" wrapText="1"/>
    </xf>
    <xf numFmtId="0" fontId="24" fillId="34" borderId="20" xfId="41" applyFont="1" applyFill="1" applyBorder="1" applyAlignment="1">
      <alignment horizontal="left" vertical="center" wrapText="1"/>
    </xf>
    <xf numFmtId="0" fontId="24" fillId="34" borderId="23" xfId="41" applyFont="1" applyFill="1" applyBorder="1" applyAlignment="1">
      <alignment horizontal="left" vertical="center" wrapText="1"/>
    </xf>
    <xf numFmtId="0" fontId="24" fillId="34" borderId="22" xfId="41" applyFont="1" applyFill="1" applyBorder="1" applyAlignment="1">
      <alignment horizontal="left" vertical="center" wrapText="1"/>
    </xf>
    <xf numFmtId="0" fontId="26" fillId="35" borderId="20" xfId="41" applyFont="1" applyFill="1" applyBorder="1" applyAlignment="1">
      <alignment vertical="center"/>
    </xf>
    <xf numFmtId="0" fontId="26" fillId="35" borderId="23" xfId="41" applyFont="1" applyFill="1" applyBorder="1" applyAlignment="1">
      <alignment vertical="center"/>
    </xf>
    <xf numFmtId="0" fontId="23" fillId="35" borderId="23" xfId="41" applyFont="1" applyFill="1" applyBorder="1" applyAlignment="1">
      <alignment vertical="center"/>
    </xf>
    <xf numFmtId="0" fontId="23" fillId="35" borderId="22" xfId="41" applyFont="1" applyFill="1" applyBorder="1" applyAlignment="1">
      <alignment vertical="center"/>
    </xf>
    <xf numFmtId="0" fontId="23" fillId="36" borderId="20" xfId="41" applyFont="1" applyFill="1" applyBorder="1" applyAlignment="1">
      <alignment horizontal="left" vertical="center"/>
    </xf>
    <xf numFmtId="0" fontId="23" fillId="36" borderId="23" xfId="41" applyFont="1" applyFill="1" applyBorder="1" applyAlignment="1">
      <alignment horizontal="left" vertical="center"/>
    </xf>
    <xf numFmtId="0" fontId="23" fillId="36" borderId="22" xfId="41" applyFont="1" applyFill="1" applyBorder="1" applyAlignment="1">
      <alignment horizontal="left" vertical="center"/>
    </xf>
    <xf numFmtId="0" fontId="23" fillId="34" borderId="20" xfId="41" applyFont="1" applyFill="1" applyBorder="1" applyAlignment="1">
      <alignment horizontal="left" vertical="center"/>
    </xf>
    <xf numFmtId="0" fontId="23" fillId="34" borderId="23" xfId="41" applyFont="1" applyFill="1" applyBorder="1" applyAlignment="1">
      <alignment horizontal="left" vertical="center"/>
    </xf>
    <xf numFmtId="0" fontId="32" fillId="35" borderId="20" xfId="41" applyFont="1" applyFill="1" applyBorder="1" applyAlignment="1">
      <alignment horizontal="left" vertical="center"/>
    </xf>
    <xf numFmtId="0" fontId="32" fillId="35" borderId="23" xfId="41" applyFont="1" applyFill="1" applyBorder="1" applyAlignment="1">
      <alignment horizontal="left" vertical="center"/>
    </xf>
    <xf numFmtId="0" fontId="23" fillId="35" borderId="23" xfId="41" applyFont="1" applyFill="1" applyBorder="1" applyAlignment="1">
      <alignment horizontal="left" vertical="center"/>
    </xf>
    <xf numFmtId="0" fontId="23" fillId="35" borderId="22" xfId="41" applyFont="1" applyFill="1" applyBorder="1" applyAlignment="1">
      <alignment horizontal="left" vertical="center"/>
    </xf>
    <xf numFmtId="0" fontId="32" fillId="36" borderId="36" xfId="41" applyFont="1" applyFill="1" applyBorder="1" applyAlignment="1">
      <alignment horizontal="left" vertical="center"/>
    </xf>
    <xf numFmtId="0" fontId="32" fillId="36" borderId="31" xfId="41" applyFont="1" applyFill="1" applyBorder="1" applyAlignment="1">
      <alignment horizontal="left" vertical="center"/>
    </xf>
    <xf numFmtId="0" fontId="23" fillId="36" borderId="31" xfId="41" applyFont="1" applyFill="1" applyBorder="1" applyAlignment="1">
      <alignment horizontal="left" vertical="center"/>
    </xf>
    <xf numFmtId="0" fontId="23" fillId="36" borderId="69" xfId="41" applyFont="1" applyFill="1" applyBorder="1" applyAlignment="1">
      <alignment horizontal="left" vertical="center"/>
    </xf>
    <xf numFmtId="0" fontId="23" fillId="35" borderId="18" xfId="41" applyFont="1" applyFill="1" applyBorder="1" applyAlignment="1">
      <alignment horizontal="left" vertical="center"/>
    </xf>
    <xf numFmtId="0" fontId="23" fillId="49" borderId="43" xfId="41" applyFont="1" applyFill="1" applyBorder="1" applyAlignment="1">
      <alignment horizontal="center" vertical="center"/>
    </xf>
    <xf numFmtId="164" fontId="23" fillId="49" borderId="42" xfId="41" applyNumberFormat="1" applyFont="1" applyFill="1" applyBorder="1" applyAlignment="1">
      <alignment horizontal="center" vertical="center"/>
    </xf>
    <xf numFmtId="164" fontId="23" fillId="49" borderId="44" xfId="41" applyNumberFormat="1" applyFont="1" applyFill="1" applyBorder="1" applyAlignment="1">
      <alignment horizontal="center" vertical="center"/>
    </xf>
    <xf numFmtId="0" fontId="23" fillId="49" borderId="42" xfId="41" applyFont="1" applyFill="1" applyBorder="1" applyAlignment="1">
      <alignment horizontal="center" vertical="center"/>
    </xf>
    <xf numFmtId="0" fontId="23" fillId="49" borderId="44" xfId="41" applyFont="1" applyFill="1" applyBorder="1" applyAlignment="1">
      <alignment horizontal="center" vertical="center"/>
    </xf>
    <xf numFmtId="164" fontId="26" fillId="49" borderId="42" xfId="41" applyNumberFormat="1" applyFont="1" applyFill="1" applyBorder="1" applyAlignment="1">
      <alignment horizontal="center" vertical="center"/>
    </xf>
    <xf numFmtId="164" fontId="26" fillId="49" borderId="44" xfId="41" applyNumberFormat="1" applyFont="1" applyFill="1" applyBorder="1" applyAlignment="1">
      <alignment horizontal="center" vertical="center"/>
    </xf>
    <xf numFmtId="164" fontId="23" fillId="49" borderId="14" xfId="41" applyNumberFormat="1" applyFont="1" applyFill="1" applyBorder="1" applyAlignment="1">
      <alignment horizontal="center" vertical="center"/>
    </xf>
    <xf numFmtId="164" fontId="23" fillId="49" borderId="29" xfId="41" applyNumberFormat="1" applyFont="1" applyFill="1" applyBorder="1" applyAlignment="1">
      <alignment horizontal="center" vertical="center"/>
    </xf>
    <xf numFmtId="0" fontId="23" fillId="49" borderId="11" xfId="41" applyFont="1" applyFill="1" applyBorder="1" applyAlignment="1">
      <alignment horizontal="center" vertical="center"/>
    </xf>
    <xf numFmtId="0" fontId="23" fillId="40" borderId="38" xfId="41" applyFont="1" applyFill="1" applyBorder="1" applyAlignment="1">
      <alignment horizontal="right" vertical="center"/>
    </xf>
    <xf numFmtId="164" fontId="23" fillId="40" borderId="43" xfId="41" applyNumberFormat="1" applyFont="1" applyFill="1" applyBorder="1" applyAlignment="1">
      <alignment horizontal="center" vertical="center"/>
    </xf>
    <xf numFmtId="164" fontId="23" fillId="40" borderId="42" xfId="41" applyNumberFormat="1" applyFont="1" applyFill="1" applyBorder="1" applyAlignment="1">
      <alignment horizontal="center" vertical="center"/>
    </xf>
    <xf numFmtId="164" fontId="23" fillId="40" borderId="44" xfId="41" applyNumberFormat="1" applyFont="1" applyFill="1" applyBorder="1" applyAlignment="1">
      <alignment horizontal="center" vertical="center"/>
    </xf>
    <xf numFmtId="164" fontId="23" fillId="39" borderId="43" xfId="41" applyNumberFormat="1" applyFont="1" applyFill="1" applyBorder="1" applyAlignment="1">
      <alignment horizontal="center" vertical="center"/>
    </xf>
    <xf numFmtId="0" fontId="23" fillId="34" borderId="75" xfId="41" applyFont="1" applyFill="1" applyBorder="1" applyAlignment="1">
      <alignment horizontal="right" vertical="center" wrapText="1"/>
    </xf>
    <xf numFmtId="164" fontId="24" fillId="34" borderId="43" xfId="41" applyNumberFormat="1" applyFont="1" applyFill="1" applyBorder="1" applyAlignment="1">
      <alignment horizontal="center" vertical="center" wrapText="1"/>
    </xf>
    <xf numFmtId="164" fontId="24" fillId="34" borderId="42" xfId="41" applyNumberFormat="1" applyFont="1" applyFill="1" applyBorder="1" applyAlignment="1">
      <alignment horizontal="center" vertical="center" wrapText="1"/>
    </xf>
    <xf numFmtId="164" fontId="24" fillId="34" borderId="44" xfId="41" applyNumberFormat="1" applyFont="1" applyFill="1" applyBorder="1" applyAlignment="1">
      <alignment horizontal="center" vertical="center" wrapText="1"/>
    </xf>
    <xf numFmtId="0" fontId="23" fillId="40" borderId="38" xfId="41" applyFont="1" applyFill="1" applyBorder="1" applyAlignment="1">
      <alignment horizontal="right" vertical="center" wrapText="1"/>
    </xf>
    <xf numFmtId="0" fontId="23" fillId="35" borderId="15" xfId="41" applyFont="1" applyFill="1" applyBorder="1" applyAlignment="1">
      <alignment horizontal="left" vertical="center"/>
    </xf>
    <xf numFmtId="0" fontId="23" fillId="35" borderId="66" xfId="41" applyFont="1" applyFill="1" applyBorder="1" applyAlignment="1">
      <alignment horizontal="left" vertical="center"/>
    </xf>
    <xf numFmtId="0" fontId="23" fillId="34" borderId="39" xfId="41" applyFont="1" applyFill="1" applyBorder="1" applyAlignment="1">
      <alignment horizontal="left" vertical="center"/>
    </xf>
    <xf numFmtId="0" fontId="23" fillId="34" borderId="53" xfId="41" applyFont="1" applyFill="1" applyBorder="1" applyAlignment="1">
      <alignment horizontal="left" vertical="center"/>
    </xf>
    <xf numFmtId="0" fontId="21" fillId="38" borderId="39" xfId="41" applyFont="1" applyFill="1" applyBorder="1" applyAlignment="1">
      <alignment horizontal="left" vertical="center" wrapText="1"/>
    </xf>
    <xf numFmtId="164" fontId="23" fillId="37" borderId="44" xfId="41" applyNumberFormat="1" applyFont="1" applyFill="1" applyBorder="1" applyAlignment="1">
      <alignment horizontal="center" vertical="center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 xr:uid="{B6E1B47B-C581-4E05-918B-363A11BB805F}"/>
    <cellStyle name="Note 2" xfId="42" xr:uid="{E9A5CE6C-7A3E-4BB5-817C-B7877B35CBC5}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97"/>
  <sheetViews>
    <sheetView topLeftCell="A45" zoomScale="70" zoomScaleNormal="70" workbookViewId="0">
      <selection activeCell="I19" sqref="I19:I21"/>
    </sheetView>
  </sheetViews>
  <sheetFormatPr defaultRowHeight="15" x14ac:dyDescent="0.25"/>
  <cols>
    <col min="1" max="1" width="3.140625" customWidth="1"/>
    <col min="2" max="3" width="3.28515625" customWidth="1"/>
    <col min="4" max="5" width="3" customWidth="1"/>
    <col min="6" max="6" width="26" customWidth="1"/>
    <col min="7" max="7" width="16.140625" customWidth="1"/>
    <col min="8" max="8" width="11.5703125" customWidth="1"/>
    <col min="9" max="9" width="40.42578125" customWidth="1"/>
    <col min="10" max="10" width="27.7109375" customWidth="1"/>
    <col min="12" max="12" width="15" customWidth="1"/>
    <col min="13" max="14" width="15.42578125" customWidth="1"/>
  </cols>
  <sheetData>
    <row r="1" spans="1:16" ht="18.75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1"/>
      <c r="N1" s="31"/>
      <c r="O1" s="2"/>
      <c r="P1" s="2"/>
    </row>
    <row r="2" spans="1:16" ht="18.75" x14ac:dyDescent="0.3">
      <c r="A2" s="177" t="s">
        <v>57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2"/>
      <c r="P2" s="2"/>
    </row>
    <row r="3" spans="1:16" ht="18.75" x14ac:dyDescent="0.3">
      <c r="A3" s="178" t="s">
        <v>58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2"/>
      <c r="P3" s="2"/>
    </row>
    <row r="4" spans="1:16" ht="19.5" customHeight="1" thickBot="1" x14ac:dyDescent="0.35">
      <c r="A4" s="179" t="s">
        <v>59</v>
      </c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2"/>
      <c r="P4" s="2"/>
    </row>
    <row r="5" spans="1:16" ht="45" customHeight="1" x14ac:dyDescent="0.3">
      <c r="A5" s="128" t="s">
        <v>0</v>
      </c>
      <c r="B5" s="112" t="s">
        <v>1</v>
      </c>
      <c r="C5" s="112" t="s">
        <v>2</v>
      </c>
      <c r="D5" s="189" t="s">
        <v>3</v>
      </c>
      <c r="E5" s="189" t="s">
        <v>4</v>
      </c>
      <c r="F5" s="109" t="s">
        <v>60</v>
      </c>
      <c r="G5" s="109" t="s">
        <v>64</v>
      </c>
      <c r="H5" s="109" t="s">
        <v>5</v>
      </c>
      <c r="I5" s="109" t="s">
        <v>6</v>
      </c>
      <c r="J5" s="109" t="s">
        <v>7</v>
      </c>
      <c r="K5" s="112" t="s">
        <v>8</v>
      </c>
      <c r="L5" s="109" t="s">
        <v>61</v>
      </c>
      <c r="M5" s="109" t="s">
        <v>62</v>
      </c>
      <c r="N5" s="154" t="s">
        <v>63</v>
      </c>
      <c r="O5" s="2"/>
      <c r="P5" s="2"/>
    </row>
    <row r="6" spans="1:16" ht="54" customHeight="1" x14ac:dyDescent="0.3">
      <c r="A6" s="129"/>
      <c r="B6" s="113"/>
      <c r="C6" s="113"/>
      <c r="D6" s="190"/>
      <c r="E6" s="190"/>
      <c r="F6" s="110"/>
      <c r="G6" s="110"/>
      <c r="H6" s="110"/>
      <c r="I6" s="110"/>
      <c r="J6" s="110"/>
      <c r="K6" s="113"/>
      <c r="L6" s="119"/>
      <c r="M6" s="110"/>
      <c r="N6" s="155"/>
      <c r="O6" s="2"/>
      <c r="P6" s="2"/>
    </row>
    <row r="7" spans="1:16" ht="18.75" x14ac:dyDescent="0.3">
      <c r="A7" s="130"/>
      <c r="B7" s="114"/>
      <c r="C7" s="114"/>
      <c r="D7" s="191"/>
      <c r="E7" s="191"/>
      <c r="F7" s="111"/>
      <c r="G7" s="111"/>
      <c r="H7" s="111"/>
      <c r="I7" s="111"/>
      <c r="J7" s="111"/>
      <c r="K7" s="114"/>
      <c r="L7" s="168"/>
      <c r="M7" s="111"/>
      <c r="N7" s="156"/>
      <c r="O7" s="2"/>
      <c r="P7" s="2"/>
    </row>
    <row r="8" spans="1:16" ht="18.75" customHeight="1" x14ac:dyDescent="0.3">
      <c r="A8" s="59">
        <v>8</v>
      </c>
      <c r="B8" s="32">
        <v>3</v>
      </c>
      <c r="C8" s="32"/>
      <c r="D8" s="32"/>
      <c r="E8" s="32"/>
      <c r="F8" s="252" t="s">
        <v>65</v>
      </c>
      <c r="G8" s="253"/>
      <c r="H8" s="253"/>
      <c r="I8" s="253"/>
      <c r="J8" s="253"/>
      <c r="K8" s="253"/>
      <c r="L8" s="253"/>
      <c r="M8" s="253"/>
      <c r="N8" s="254"/>
      <c r="O8" s="2"/>
      <c r="P8" s="2"/>
    </row>
    <row r="9" spans="1:16" ht="18.75" x14ac:dyDescent="0.3">
      <c r="A9" s="60">
        <v>8</v>
      </c>
      <c r="B9" s="4">
        <v>3</v>
      </c>
      <c r="C9" s="4">
        <v>2</v>
      </c>
      <c r="D9" s="4" t="s">
        <v>9</v>
      </c>
      <c r="E9" s="4" t="s">
        <v>9</v>
      </c>
      <c r="F9" s="255" t="s">
        <v>66</v>
      </c>
      <c r="G9" s="256"/>
      <c r="H9" s="256"/>
      <c r="I9" s="256"/>
      <c r="J9" s="257"/>
      <c r="K9" s="257"/>
      <c r="L9" s="257"/>
      <c r="M9" s="257"/>
      <c r="N9" s="258"/>
      <c r="O9" s="2"/>
      <c r="P9" s="2"/>
    </row>
    <row r="10" spans="1:16" ht="18.75" x14ac:dyDescent="0.3">
      <c r="A10" s="60">
        <v>8</v>
      </c>
      <c r="B10" s="4">
        <v>3</v>
      </c>
      <c r="C10" s="4">
        <v>2</v>
      </c>
      <c r="D10" s="5">
        <v>3</v>
      </c>
      <c r="E10" s="5" t="s">
        <v>9</v>
      </c>
      <c r="F10" s="259" t="s">
        <v>67</v>
      </c>
      <c r="G10" s="260"/>
      <c r="H10" s="260"/>
      <c r="I10" s="260"/>
      <c r="J10" s="260"/>
      <c r="K10" s="260"/>
      <c r="L10" s="260"/>
      <c r="M10" s="260"/>
      <c r="N10" s="261"/>
      <c r="O10" s="2"/>
      <c r="P10" s="2"/>
    </row>
    <row r="11" spans="1:16" ht="18.75" x14ac:dyDescent="0.3">
      <c r="A11" s="186">
        <v>8</v>
      </c>
      <c r="B11" s="183">
        <v>3</v>
      </c>
      <c r="C11" s="183">
        <v>2</v>
      </c>
      <c r="D11" s="180">
        <v>3</v>
      </c>
      <c r="E11" s="175">
        <v>4</v>
      </c>
      <c r="F11" s="115" t="s">
        <v>68</v>
      </c>
      <c r="G11" s="120" t="s">
        <v>151</v>
      </c>
      <c r="H11" s="125" t="s">
        <v>10</v>
      </c>
      <c r="I11" s="96" t="s">
        <v>11</v>
      </c>
      <c r="J11" s="99" t="s">
        <v>12</v>
      </c>
      <c r="K11" s="6" t="s">
        <v>13</v>
      </c>
      <c r="L11" s="7">
        <v>41.7</v>
      </c>
      <c r="M11" s="7">
        <v>43</v>
      </c>
      <c r="N11" s="61">
        <v>45</v>
      </c>
      <c r="O11" s="2"/>
      <c r="P11" s="2"/>
    </row>
    <row r="12" spans="1:16" ht="19.5" thickBot="1" x14ac:dyDescent="0.35">
      <c r="A12" s="187"/>
      <c r="B12" s="184"/>
      <c r="C12" s="184"/>
      <c r="D12" s="181"/>
      <c r="E12" s="119"/>
      <c r="F12" s="116"/>
      <c r="G12" s="120"/>
      <c r="H12" s="126"/>
      <c r="I12" s="97"/>
      <c r="J12" s="100"/>
      <c r="K12" s="9" t="s">
        <v>49</v>
      </c>
      <c r="L12" s="10">
        <v>0</v>
      </c>
      <c r="M12" s="10">
        <v>0</v>
      </c>
      <c r="N12" s="62">
        <v>0</v>
      </c>
      <c r="O12" s="2"/>
      <c r="P12" s="2"/>
    </row>
    <row r="13" spans="1:16" ht="19.5" thickBot="1" x14ac:dyDescent="0.35">
      <c r="A13" s="187"/>
      <c r="B13" s="184"/>
      <c r="C13" s="184"/>
      <c r="D13" s="181"/>
      <c r="E13" s="119"/>
      <c r="F13" s="116"/>
      <c r="G13" s="120"/>
      <c r="H13" s="127"/>
      <c r="I13" s="108"/>
      <c r="J13" s="107"/>
      <c r="K13" s="273" t="s">
        <v>14</v>
      </c>
      <c r="L13" s="274">
        <f>SUM(L11:L12)</f>
        <v>41.7</v>
      </c>
      <c r="M13" s="274">
        <f t="shared" ref="M13:N13" si="0">SUM(M11:M12)</f>
        <v>43</v>
      </c>
      <c r="N13" s="275">
        <f t="shared" si="0"/>
        <v>45</v>
      </c>
      <c r="O13" s="2"/>
      <c r="P13" s="2"/>
    </row>
    <row r="14" spans="1:16" ht="19.5" thickBot="1" x14ac:dyDescent="0.35">
      <c r="A14" s="187"/>
      <c r="B14" s="184"/>
      <c r="C14" s="184"/>
      <c r="D14" s="181"/>
      <c r="E14" s="119"/>
      <c r="F14" s="116"/>
      <c r="G14" s="120" t="s">
        <v>151</v>
      </c>
      <c r="H14" s="122" t="s">
        <v>15</v>
      </c>
      <c r="I14" s="87" t="s">
        <v>16</v>
      </c>
      <c r="J14" s="87" t="s">
        <v>12</v>
      </c>
      <c r="K14" s="3" t="s">
        <v>13</v>
      </c>
      <c r="L14" s="3">
        <v>9.6</v>
      </c>
      <c r="M14" s="3">
        <v>10.6</v>
      </c>
      <c r="N14" s="64">
        <v>11.7</v>
      </c>
      <c r="O14" s="2"/>
      <c r="P14" s="2"/>
    </row>
    <row r="15" spans="1:16" ht="19.5" thickBot="1" x14ac:dyDescent="0.35">
      <c r="A15" s="187"/>
      <c r="B15" s="184"/>
      <c r="C15" s="184"/>
      <c r="D15" s="181"/>
      <c r="E15" s="119"/>
      <c r="F15" s="116"/>
      <c r="G15" s="120"/>
      <c r="H15" s="124"/>
      <c r="I15" s="106"/>
      <c r="J15" s="88"/>
      <c r="K15" s="273" t="s">
        <v>14</v>
      </c>
      <c r="L15" s="276">
        <f>SUM(L14)</f>
        <v>9.6</v>
      </c>
      <c r="M15" s="276">
        <f t="shared" ref="M15:N15" si="1">SUM(M14)</f>
        <v>10.6</v>
      </c>
      <c r="N15" s="277">
        <f t="shared" si="1"/>
        <v>11.7</v>
      </c>
      <c r="O15" s="2"/>
      <c r="P15" s="2"/>
    </row>
    <row r="16" spans="1:16" ht="18.75" x14ac:dyDescent="0.3">
      <c r="A16" s="187"/>
      <c r="B16" s="184"/>
      <c r="C16" s="184"/>
      <c r="D16" s="181"/>
      <c r="E16" s="119"/>
      <c r="F16" s="116"/>
      <c r="G16" s="120" t="s">
        <v>151</v>
      </c>
      <c r="H16" s="149" t="s">
        <v>17</v>
      </c>
      <c r="I16" s="96" t="s">
        <v>18</v>
      </c>
      <c r="J16" s="96" t="s">
        <v>12</v>
      </c>
      <c r="K16" s="90" t="s">
        <v>13</v>
      </c>
      <c r="L16" s="92">
        <v>48.8</v>
      </c>
      <c r="M16" s="92">
        <v>53.7</v>
      </c>
      <c r="N16" s="94">
        <v>59.1</v>
      </c>
      <c r="O16" s="2"/>
      <c r="P16" s="2"/>
    </row>
    <row r="17" spans="1:16" ht="19.5" thickBot="1" x14ac:dyDescent="0.35">
      <c r="A17" s="187"/>
      <c r="B17" s="184"/>
      <c r="C17" s="184"/>
      <c r="D17" s="181"/>
      <c r="E17" s="119"/>
      <c r="F17" s="116"/>
      <c r="G17" s="120"/>
      <c r="H17" s="150"/>
      <c r="I17" s="97"/>
      <c r="J17" s="97"/>
      <c r="K17" s="91"/>
      <c r="L17" s="93"/>
      <c r="M17" s="93"/>
      <c r="N17" s="95"/>
      <c r="O17" s="1"/>
      <c r="P17" s="1"/>
    </row>
    <row r="18" spans="1:16" ht="19.5" thickBot="1" x14ac:dyDescent="0.35">
      <c r="A18" s="187"/>
      <c r="B18" s="184"/>
      <c r="C18" s="184"/>
      <c r="D18" s="181"/>
      <c r="E18" s="119"/>
      <c r="F18" s="116"/>
      <c r="G18" s="120"/>
      <c r="H18" s="151"/>
      <c r="I18" s="108"/>
      <c r="J18" s="107"/>
      <c r="K18" s="273" t="s">
        <v>14</v>
      </c>
      <c r="L18" s="274">
        <f>SUM(L16)</f>
        <v>48.8</v>
      </c>
      <c r="M18" s="274">
        <f t="shared" ref="M18:N18" si="2">SUM(M16)</f>
        <v>53.7</v>
      </c>
      <c r="N18" s="275">
        <f t="shared" si="2"/>
        <v>59.1</v>
      </c>
      <c r="O18" s="1"/>
      <c r="P18" s="1"/>
    </row>
    <row r="19" spans="1:16" ht="61.5" customHeight="1" x14ac:dyDescent="0.3">
      <c r="A19" s="187"/>
      <c r="B19" s="184"/>
      <c r="C19" s="184"/>
      <c r="D19" s="181"/>
      <c r="E19" s="119"/>
      <c r="F19" s="116"/>
      <c r="G19" s="120" t="s">
        <v>151</v>
      </c>
      <c r="H19" s="149" t="s">
        <v>19</v>
      </c>
      <c r="I19" s="96" t="s">
        <v>20</v>
      </c>
      <c r="J19" s="99" t="s">
        <v>12</v>
      </c>
      <c r="K19" s="90" t="s">
        <v>13</v>
      </c>
      <c r="L19" s="90">
        <v>18.8</v>
      </c>
      <c r="M19" s="92">
        <v>20.7</v>
      </c>
      <c r="N19" s="94">
        <v>22.8</v>
      </c>
      <c r="O19" s="1"/>
      <c r="P19" s="1"/>
    </row>
    <row r="20" spans="1:16" ht="39.75" customHeight="1" thickBot="1" x14ac:dyDescent="0.35">
      <c r="A20" s="187"/>
      <c r="B20" s="184"/>
      <c r="C20" s="184"/>
      <c r="D20" s="181"/>
      <c r="E20" s="119"/>
      <c r="F20" s="116"/>
      <c r="G20" s="120"/>
      <c r="H20" s="150"/>
      <c r="I20" s="97"/>
      <c r="J20" s="100"/>
      <c r="K20" s="91"/>
      <c r="L20" s="91"/>
      <c r="M20" s="93"/>
      <c r="N20" s="95"/>
      <c r="O20" s="1"/>
      <c r="P20" s="89"/>
    </row>
    <row r="21" spans="1:16" ht="19.5" thickBot="1" x14ac:dyDescent="0.35">
      <c r="A21" s="187"/>
      <c r="B21" s="184"/>
      <c r="C21" s="184"/>
      <c r="D21" s="181"/>
      <c r="E21" s="119"/>
      <c r="F21" s="116"/>
      <c r="G21" s="120"/>
      <c r="H21" s="151"/>
      <c r="I21" s="108"/>
      <c r="J21" s="107"/>
      <c r="K21" s="273" t="s">
        <v>14</v>
      </c>
      <c r="L21" s="274">
        <f>SUM(L19)</f>
        <v>18.8</v>
      </c>
      <c r="M21" s="274">
        <f t="shared" ref="M21:N21" si="3">SUM(M19)</f>
        <v>20.7</v>
      </c>
      <c r="N21" s="275">
        <f t="shared" si="3"/>
        <v>22.8</v>
      </c>
      <c r="O21" s="1"/>
      <c r="P21" s="89"/>
    </row>
    <row r="22" spans="1:16" ht="18.75" x14ac:dyDescent="0.3">
      <c r="A22" s="187"/>
      <c r="B22" s="184"/>
      <c r="C22" s="184"/>
      <c r="D22" s="181"/>
      <c r="E22" s="119"/>
      <c r="F22" s="116"/>
      <c r="G22" s="120" t="s">
        <v>151</v>
      </c>
      <c r="H22" s="125" t="s">
        <v>21</v>
      </c>
      <c r="I22" s="160" t="s">
        <v>22</v>
      </c>
      <c r="J22" s="96" t="s">
        <v>12</v>
      </c>
      <c r="K22" s="159" t="s">
        <v>13</v>
      </c>
      <c r="L22" s="152">
        <v>37</v>
      </c>
      <c r="M22" s="152">
        <v>50</v>
      </c>
      <c r="N22" s="153">
        <v>60</v>
      </c>
      <c r="O22" s="1"/>
      <c r="P22" s="1"/>
    </row>
    <row r="23" spans="1:16" ht="18.75" x14ac:dyDescent="0.3">
      <c r="A23" s="187"/>
      <c r="B23" s="184"/>
      <c r="C23" s="184"/>
      <c r="D23" s="181"/>
      <c r="E23" s="119"/>
      <c r="F23" s="116"/>
      <c r="G23" s="120"/>
      <c r="H23" s="126"/>
      <c r="I23" s="161"/>
      <c r="J23" s="97"/>
      <c r="K23" s="159"/>
      <c r="L23" s="152"/>
      <c r="M23" s="152"/>
      <c r="N23" s="153"/>
      <c r="O23" s="1"/>
      <c r="P23" s="1"/>
    </row>
    <row r="24" spans="1:16" ht="18.75" x14ac:dyDescent="0.3">
      <c r="A24" s="187"/>
      <c r="B24" s="184"/>
      <c r="C24" s="184"/>
      <c r="D24" s="181"/>
      <c r="E24" s="119"/>
      <c r="F24" s="116"/>
      <c r="G24" s="120"/>
      <c r="H24" s="126"/>
      <c r="I24" s="161"/>
      <c r="J24" s="97"/>
      <c r="K24" s="159"/>
      <c r="L24" s="152"/>
      <c r="M24" s="152"/>
      <c r="N24" s="153"/>
      <c r="O24" s="17"/>
      <c r="P24" s="1"/>
    </row>
    <row r="25" spans="1:16" ht="19.5" thickBot="1" x14ac:dyDescent="0.35">
      <c r="A25" s="187"/>
      <c r="B25" s="184"/>
      <c r="C25" s="184"/>
      <c r="D25" s="181"/>
      <c r="E25" s="119"/>
      <c r="F25" s="116"/>
      <c r="G25" s="120"/>
      <c r="H25" s="126"/>
      <c r="I25" s="161"/>
      <c r="J25" s="97"/>
      <c r="K25" s="159"/>
      <c r="L25" s="152"/>
      <c r="M25" s="152"/>
      <c r="N25" s="153"/>
      <c r="O25" s="1"/>
      <c r="P25" s="1"/>
    </row>
    <row r="26" spans="1:16" ht="19.5" thickBot="1" x14ac:dyDescent="0.35">
      <c r="A26" s="187"/>
      <c r="B26" s="184"/>
      <c r="C26" s="184"/>
      <c r="D26" s="181"/>
      <c r="E26" s="119"/>
      <c r="F26" s="116"/>
      <c r="G26" s="120"/>
      <c r="H26" s="127"/>
      <c r="I26" s="162"/>
      <c r="J26" s="107"/>
      <c r="K26" s="273" t="s">
        <v>14</v>
      </c>
      <c r="L26" s="274">
        <f>SUM(L22)</f>
        <v>37</v>
      </c>
      <c r="M26" s="274">
        <f t="shared" ref="M26:N26" si="4">SUM(M22)</f>
        <v>50</v>
      </c>
      <c r="N26" s="275">
        <f t="shared" si="4"/>
        <v>60</v>
      </c>
      <c r="O26" s="1"/>
      <c r="P26" s="1"/>
    </row>
    <row r="27" spans="1:16" ht="18.75" x14ac:dyDescent="0.3">
      <c r="A27" s="187"/>
      <c r="B27" s="184"/>
      <c r="C27" s="184"/>
      <c r="D27" s="181"/>
      <c r="E27" s="119"/>
      <c r="F27" s="116"/>
      <c r="G27" s="120" t="s">
        <v>151</v>
      </c>
      <c r="H27" s="125" t="s">
        <v>25</v>
      </c>
      <c r="I27" s="96" t="s">
        <v>26</v>
      </c>
      <c r="J27" s="96" t="s">
        <v>27</v>
      </c>
      <c r="K27" s="13" t="s">
        <v>28</v>
      </c>
      <c r="L27" s="14">
        <v>0</v>
      </c>
      <c r="M27" s="14">
        <v>0</v>
      </c>
      <c r="N27" s="65">
        <v>0</v>
      </c>
      <c r="O27" s="1"/>
      <c r="P27" s="1"/>
    </row>
    <row r="28" spans="1:16" ht="18.75" x14ac:dyDescent="0.3">
      <c r="A28" s="187"/>
      <c r="B28" s="184"/>
      <c r="C28" s="184"/>
      <c r="D28" s="181"/>
      <c r="E28" s="119"/>
      <c r="F28" s="116"/>
      <c r="G28" s="120"/>
      <c r="H28" s="126"/>
      <c r="I28" s="97"/>
      <c r="J28" s="97"/>
      <c r="K28" s="19" t="s">
        <v>156</v>
      </c>
      <c r="L28" s="20">
        <v>0</v>
      </c>
      <c r="M28" s="20">
        <v>0</v>
      </c>
      <c r="N28" s="66">
        <v>0</v>
      </c>
      <c r="O28" s="1"/>
      <c r="P28" s="1"/>
    </row>
    <row r="29" spans="1:16" ht="19.5" thickBot="1" x14ac:dyDescent="0.35">
      <c r="A29" s="187"/>
      <c r="B29" s="184"/>
      <c r="C29" s="184"/>
      <c r="D29" s="181"/>
      <c r="E29" s="119"/>
      <c r="F29" s="116"/>
      <c r="G29" s="120"/>
      <c r="H29" s="126"/>
      <c r="I29" s="97"/>
      <c r="J29" s="97"/>
      <c r="K29" s="15" t="s">
        <v>13</v>
      </c>
      <c r="L29" s="16">
        <v>0</v>
      </c>
      <c r="M29" s="16">
        <v>0</v>
      </c>
      <c r="N29" s="67">
        <v>0</v>
      </c>
      <c r="O29" s="1"/>
      <c r="P29" s="1"/>
    </row>
    <row r="30" spans="1:16" ht="19.5" thickBot="1" x14ac:dyDescent="0.35">
      <c r="A30" s="187"/>
      <c r="B30" s="184"/>
      <c r="C30" s="184"/>
      <c r="D30" s="181"/>
      <c r="E30" s="119"/>
      <c r="F30" s="116"/>
      <c r="G30" s="120"/>
      <c r="H30" s="127"/>
      <c r="I30" s="108"/>
      <c r="J30" s="107"/>
      <c r="K30" s="273" t="s">
        <v>14</v>
      </c>
      <c r="L30" s="278">
        <f>SUM(L27:L29)</f>
        <v>0</v>
      </c>
      <c r="M30" s="278">
        <f t="shared" ref="M30:N30" si="5">SUM(M27:M29)</f>
        <v>0</v>
      </c>
      <c r="N30" s="279">
        <f t="shared" si="5"/>
        <v>0</v>
      </c>
      <c r="O30" s="1"/>
      <c r="P30" s="1"/>
    </row>
    <row r="31" spans="1:16" ht="18.75" x14ac:dyDescent="0.3">
      <c r="A31" s="187"/>
      <c r="B31" s="184"/>
      <c r="C31" s="184"/>
      <c r="D31" s="181"/>
      <c r="E31" s="119"/>
      <c r="F31" s="117"/>
      <c r="G31" s="120" t="s">
        <v>151</v>
      </c>
      <c r="H31" s="122" t="s">
        <v>30</v>
      </c>
      <c r="I31" s="87" t="s">
        <v>31</v>
      </c>
      <c r="J31" s="96" t="s">
        <v>12</v>
      </c>
      <c r="K31" s="119" t="s">
        <v>13</v>
      </c>
      <c r="L31" s="158">
        <v>255</v>
      </c>
      <c r="M31" s="158">
        <v>268</v>
      </c>
      <c r="N31" s="118">
        <v>281.39999999999998</v>
      </c>
      <c r="O31" s="2"/>
      <c r="P31" s="2"/>
    </row>
    <row r="32" spans="1:16" ht="19.5" thickBot="1" x14ac:dyDescent="0.35">
      <c r="A32" s="187"/>
      <c r="B32" s="184"/>
      <c r="C32" s="184"/>
      <c r="D32" s="181"/>
      <c r="E32" s="119"/>
      <c r="F32" s="117"/>
      <c r="G32" s="120"/>
      <c r="H32" s="123"/>
      <c r="I32" s="105"/>
      <c r="J32" s="97"/>
      <c r="K32" s="119"/>
      <c r="L32" s="158"/>
      <c r="M32" s="158"/>
      <c r="N32" s="118"/>
      <c r="O32" s="2"/>
      <c r="P32" s="2"/>
    </row>
    <row r="33" spans="1:16" ht="19.5" thickBot="1" x14ac:dyDescent="0.35">
      <c r="A33" s="187"/>
      <c r="B33" s="184"/>
      <c r="C33" s="184"/>
      <c r="D33" s="181"/>
      <c r="E33" s="119"/>
      <c r="F33" s="117"/>
      <c r="G33" s="120"/>
      <c r="H33" s="124"/>
      <c r="I33" s="106"/>
      <c r="J33" s="107"/>
      <c r="K33" s="273" t="s">
        <v>14</v>
      </c>
      <c r="L33" s="280">
        <f>SUM(L31)</f>
        <v>255</v>
      </c>
      <c r="M33" s="280">
        <f>SUM(M31)</f>
        <v>268</v>
      </c>
      <c r="N33" s="281">
        <f>SUM(N31)</f>
        <v>281.39999999999998</v>
      </c>
      <c r="O33" s="2"/>
      <c r="P33" s="2"/>
    </row>
    <row r="34" spans="1:16" ht="30" customHeight="1" thickBot="1" x14ac:dyDescent="0.35">
      <c r="A34" s="187"/>
      <c r="B34" s="184"/>
      <c r="C34" s="184"/>
      <c r="D34" s="181"/>
      <c r="E34" s="119"/>
      <c r="F34" s="117"/>
      <c r="G34" s="121"/>
      <c r="H34" s="175" t="s">
        <v>158</v>
      </c>
      <c r="I34" s="87" t="s">
        <v>159</v>
      </c>
      <c r="J34" s="125" t="s">
        <v>12</v>
      </c>
      <c r="K34" s="78" t="s">
        <v>13</v>
      </c>
      <c r="L34" s="76">
        <v>6</v>
      </c>
      <c r="M34" s="76">
        <v>6</v>
      </c>
      <c r="N34" s="77">
        <v>6</v>
      </c>
      <c r="O34" s="2"/>
      <c r="P34" s="2"/>
    </row>
    <row r="35" spans="1:16" ht="22.5" customHeight="1" thickBot="1" x14ac:dyDescent="0.35">
      <c r="A35" s="187"/>
      <c r="B35" s="184"/>
      <c r="C35" s="184"/>
      <c r="D35" s="181"/>
      <c r="E35" s="119"/>
      <c r="F35" s="117"/>
      <c r="G35" s="121"/>
      <c r="H35" s="168"/>
      <c r="I35" s="106"/>
      <c r="J35" s="297"/>
      <c r="K35" s="273" t="s">
        <v>14</v>
      </c>
      <c r="L35" s="274">
        <f>SUM(L34)</f>
        <v>6</v>
      </c>
      <c r="M35" s="274">
        <f t="shared" ref="M35:N35" si="6">SUM(M34)</f>
        <v>6</v>
      </c>
      <c r="N35" s="275">
        <f t="shared" si="6"/>
        <v>6</v>
      </c>
      <c r="O35" s="2"/>
      <c r="P35" s="2"/>
    </row>
    <row r="36" spans="1:16" ht="19.5" thickBot="1" x14ac:dyDescent="0.35">
      <c r="A36" s="188"/>
      <c r="B36" s="185"/>
      <c r="C36" s="185"/>
      <c r="D36" s="182"/>
      <c r="E36" s="119"/>
      <c r="F36" s="117"/>
      <c r="G36" s="121"/>
      <c r="H36" s="145" t="s">
        <v>33</v>
      </c>
      <c r="I36" s="146"/>
      <c r="J36" s="146"/>
      <c r="K36" s="147"/>
      <c r="L36" s="22">
        <f>L35+L33+L30+L26+L21+L18+L15+L13</f>
        <v>416.90000000000003</v>
      </c>
      <c r="M36" s="22">
        <f t="shared" ref="M36:N36" si="7">M33+M30+M26+M21+M18+M15+M13+M35</f>
        <v>452</v>
      </c>
      <c r="N36" s="298">
        <f t="shared" si="7"/>
        <v>486</v>
      </c>
      <c r="O36" s="2"/>
      <c r="P36" s="2"/>
    </row>
    <row r="37" spans="1:16" ht="19.5" thickBot="1" x14ac:dyDescent="0.35">
      <c r="A37" s="60">
        <v>8</v>
      </c>
      <c r="B37" s="4">
        <v>3</v>
      </c>
      <c r="C37" s="4">
        <v>2</v>
      </c>
      <c r="D37" s="5">
        <v>3</v>
      </c>
      <c r="E37" s="163" t="s">
        <v>34</v>
      </c>
      <c r="F37" s="163"/>
      <c r="G37" s="163"/>
      <c r="H37" s="164"/>
      <c r="I37" s="164"/>
      <c r="J37" s="164"/>
      <c r="K37" s="292"/>
      <c r="L37" s="284">
        <f>L36</f>
        <v>416.90000000000003</v>
      </c>
      <c r="M37" s="285">
        <f t="shared" ref="M37:N37" si="8">M36</f>
        <v>452</v>
      </c>
      <c r="N37" s="286">
        <f t="shared" si="8"/>
        <v>486</v>
      </c>
      <c r="O37" s="2"/>
      <c r="P37" s="2"/>
    </row>
    <row r="38" spans="1:16" ht="18.75" customHeight="1" thickBot="1" x14ac:dyDescent="0.35">
      <c r="A38" s="60">
        <v>8</v>
      </c>
      <c r="B38" s="36">
        <v>3</v>
      </c>
      <c r="C38" s="36">
        <v>2</v>
      </c>
      <c r="D38" s="79" t="s">
        <v>35</v>
      </c>
      <c r="E38" s="80"/>
      <c r="F38" s="80"/>
      <c r="G38" s="80"/>
      <c r="H38" s="80"/>
      <c r="I38" s="80"/>
      <c r="J38" s="80"/>
      <c r="K38" s="80"/>
      <c r="L38" s="287">
        <f>L37</f>
        <v>416.90000000000003</v>
      </c>
      <c r="M38" s="12">
        <f t="shared" ref="M38:N38" si="9">M37</f>
        <v>452</v>
      </c>
      <c r="N38" s="63">
        <f t="shared" si="9"/>
        <v>486</v>
      </c>
      <c r="O38" s="2"/>
      <c r="P38" s="2"/>
    </row>
    <row r="39" spans="1:16" ht="18.75" x14ac:dyDescent="0.3">
      <c r="A39" s="68">
        <v>8</v>
      </c>
      <c r="B39" s="33">
        <v>2</v>
      </c>
      <c r="C39" s="33"/>
      <c r="D39" s="33"/>
      <c r="E39" s="33"/>
      <c r="F39" s="262" t="s">
        <v>70</v>
      </c>
      <c r="G39" s="263"/>
      <c r="H39" s="263"/>
      <c r="I39" s="263"/>
      <c r="J39" s="263"/>
      <c r="K39" s="263"/>
      <c r="L39" s="295"/>
      <c r="M39" s="295"/>
      <c r="N39" s="296"/>
      <c r="O39" s="2"/>
      <c r="P39" s="2"/>
    </row>
    <row r="40" spans="1:16" ht="18.75" x14ac:dyDescent="0.3">
      <c r="A40" s="60">
        <v>8</v>
      </c>
      <c r="B40" s="4">
        <v>2</v>
      </c>
      <c r="C40" s="4">
        <v>3</v>
      </c>
      <c r="D40" s="4" t="s">
        <v>9</v>
      </c>
      <c r="E40" s="4" t="s">
        <v>9</v>
      </c>
      <c r="F40" s="264" t="s">
        <v>69</v>
      </c>
      <c r="G40" s="265"/>
      <c r="H40" s="266"/>
      <c r="I40" s="266"/>
      <c r="J40" s="266"/>
      <c r="K40" s="266"/>
      <c r="L40" s="266"/>
      <c r="M40" s="266"/>
      <c r="N40" s="267"/>
      <c r="O40" s="2"/>
      <c r="P40" s="2"/>
    </row>
    <row r="41" spans="1:16" ht="18.75" x14ac:dyDescent="0.3">
      <c r="A41" s="60">
        <v>8</v>
      </c>
      <c r="B41" s="4">
        <v>2</v>
      </c>
      <c r="C41" s="4">
        <v>3</v>
      </c>
      <c r="D41" s="5">
        <v>3</v>
      </c>
      <c r="E41" s="5" t="s">
        <v>9</v>
      </c>
      <c r="F41" s="268" t="s">
        <v>71</v>
      </c>
      <c r="G41" s="269"/>
      <c r="H41" s="270"/>
      <c r="I41" s="270"/>
      <c r="J41" s="270"/>
      <c r="K41" s="270"/>
      <c r="L41" s="270"/>
      <c r="M41" s="270"/>
      <c r="N41" s="271"/>
      <c r="O41" s="2"/>
      <c r="P41" s="2"/>
    </row>
    <row r="42" spans="1:16" ht="18.75" x14ac:dyDescent="0.3">
      <c r="A42" s="81">
        <v>8</v>
      </c>
      <c r="B42" s="83">
        <v>2</v>
      </c>
      <c r="C42" s="83">
        <v>3</v>
      </c>
      <c r="D42" s="85">
        <v>3</v>
      </c>
      <c r="E42" s="87">
        <v>2</v>
      </c>
      <c r="F42" s="143" t="s">
        <v>72</v>
      </c>
      <c r="G42" s="120" t="s">
        <v>153</v>
      </c>
      <c r="H42" s="96" t="s">
        <v>36</v>
      </c>
      <c r="I42" s="96" t="s">
        <v>37</v>
      </c>
      <c r="J42" s="99" t="s">
        <v>38</v>
      </c>
      <c r="K42" s="6" t="s">
        <v>13</v>
      </c>
      <c r="L42" s="7">
        <v>0</v>
      </c>
      <c r="M42" s="7">
        <v>0</v>
      </c>
      <c r="N42" s="61">
        <v>0</v>
      </c>
      <c r="O42" s="2"/>
      <c r="P42" s="2"/>
    </row>
    <row r="43" spans="1:16" ht="19.5" thickBot="1" x14ac:dyDescent="0.35">
      <c r="A43" s="82"/>
      <c r="B43" s="84"/>
      <c r="C43" s="84"/>
      <c r="D43" s="86"/>
      <c r="E43" s="105"/>
      <c r="F43" s="144"/>
      <c r="G43" s="120"/>
      <c r="H43" s="97"/>
      <c r="I43" s="97"/>
      <c r="J43" s="100"/>
      <c r="K43" s="9" t="s">
        <v>157</v>
      </c>
      <c r="L43" s="10">
        <v>19.809999999999999</v>
      </c>
      <c r="M43" s="10">
        <v>19.8</v>
      </c>
      <c r="N43" s="62">
        <v>19.8</v>
      </c>
      <c r="O43" s="2"/>
      <c r="P43" s="2"/>
    </row>
    <row r="44" spans="1:16" ht="19.5" thickBot="1" x14ac:dyDescent="0.35">
      <c r="A44" s="82"/>
      <c r="B44" s="84"/>
      <c r="C44" s="84"/>
      <c r="D44" s="86"/>
      <c r="E44" s="105"/>
      <c r="F44" s="144"/>
      <c r="G44" s="120"/>
      <c r="H44" s="108"/>
      <c r="I44" s="108"/>
      <c r="J44" s="107"/>
      <c r="K44" s="273" t="s">
        <v>14</v>
      </c>
      <c r="L44" s="274">
        <f>SUM(L42:L43)</f>
        <v>19.809999999999999</v>
      </c>
      <c r="M44" s="274">
        <f t="shared" ref="M44:N44" si="10">SUM(M42:M43)</f>
        <v>19.8</v>
      </c>
      <c r="N44" s="275">
        <f t="shared" si="10"/>
        <v>19.8</v>
      </c>
      <c r="O44" s="2"/>
      <c r="P44" s="2"/>
    </row>
    <row r="45" spans="1:16" ht="19.5" thickBot="1" x14ac:dyDescent="0.35">
      <c r="A45" s="82"/>
      <c r="B45" s="84"/>
      <c r="C45" s="84"/>
      <c r="D45" s="86"/>
      <c r="E45" s="105"/>
      <c r="F45" s="144"/>
      <c r="G45" s="120" t="s">
        <v>153</v>
      </c>
      <c r="H45" s="96" t="s">
        <v>40</v>
      </c>
      <c r="I45" s="96" t="s">
        <v>41</v>
      </c>
      <c r="J45" s="99" t="s">
        <v>38</v>
      </c>
      <c r="K45" s="21" t="s">
        <v>13</v>
      </c>
      <c r="L45" s="24">
        <v>13.6</v>
      </c>
      <c r="M45" s="23">
        <v>13.6</v>
      </c>
      <c r="N45" s="69">
        <v>13.6</v>
      </c>
      <c r="O45" s="2"/>
      <c r="P45" s="2"/>
    </row>
    <row r="46" spans="1:16" ht="19.5" hidden="1" thickBot="1" x14ac:dyDescent="0.35">
      <c r="A46" s="82"/>
      <c r="B46" s="84"/>
      <c r="C46" s="84"/>
      <c r="D46" s="86"/>
      <c r="E46" s="105"/>
      <c r="F46" s="144"/>
      <c r="G46" s="120"/>
      <c r="H46" s="97"/>
      <c r="I46" s="97"/>
      <c r="J46" s="100"/>
      <c r="K46" s="9" t="s">
        <v>157</v>
      </c>
      <c r="L46" s="10"/>
      <c r="M46" s="10"/>
      <c r="N46" s="62"/>
      <c r="O46" s="2"/>
      <c r="P46" s="2"/>
    </row>
    <row r="47" spans="1:16" ht="19.5" thickBot="1" x14ac:dyDescent="0.35">
      <c r="A47" s="82"/>
      <c r="B47" s="84"/>
      <c r="C47" s="84"/>
      <c r="D47" s="86"/>
      <c r="E47" s="105"/>
      <c r="F47" s="144"/>
      <c r="G47" s="120"/>
      <c r="H47" s="108"/>
      <c r="I47" s="108"/>
      <c r="J47" s="107"/>
      <c r="K47" s="273" t="s">
        <v>14</v>
      </c>
      <c r="L47" s="274">
        <f>SUM(L45:L46)</f>
        <v>13.6</v>
      </c>
      <c r="M47" s="274">
        <f t="shared" ref="M47:N47" si="11">SUM(M45:M46)</f>
        <v>13.6</v>
      </c>
      <c r="N47" s="275">
        <f t="shared" si="11"/>
        <v>13.6</v>
      </c>
      <c r="O47" s="2"/>
      <c r="P47" s="2"/>
    </row>
    <row r="48" spans="1:16" ht="18.75" x14ac:dyDescent="0.3">
      <c r="A48" s="82"/>
      <c r="B48" s="84"/>
      <c r="C48" s="84"/>
      <c r="D48" s="86"/>
      <c r="E48" s="105"/>
      <c r="F48" s="144"/>
      <c r="G48" s="120" t="s">
        <v>153</v>
      </c>
      <c r="H48" s="96" t="s">
        <v>42</v>
      </c>
      <c r="I48" s="96" t="s">
        <v>43</v>
      </c>
      <c r="J48" s="99" t="s">
        <v>38</v>
      </c>
      <c r="K48" s="157" t="s">
        <v>13</v>
      </c>
      <c r="L48" s="158">
        <v>0.7</v>
      </c>
      <c r="M48" s="173">
        <v>0.7</v>
      </c>
      <c r="N48" s="174">
        <v>0.7</v>
      </c>
      <c r="O48" s="2"/>
      <c r="P48" s="2"/>
    </row>
    <row r="49" spans="1:16" ht="19.5" thickBot="1" x14ac:dyDescent="0.35">
      <c r="A49" s="82"/>
      <c r="B49" s="84"/>
      <c r="C49" s="84"/>
      <c r="D49" s="86"/>
      <c r="E49" s="105"/>
      <c r="F49" s="144"/>
      <c r="G49" s="120"/>
      <c r="H49" s="97"/>
      <c r="I49" s="97"/>
      <c r="J49" s="100"/>
      <c r="K49" s="157"/>
      <c r="L49" s="158"/>
      <c r="M49" s="173"/>
      <c r="N49" s="174"/>
      <c r="O49" s="2"/>
      <c r="P49" s="2"/>
    </row>
    <row r="50" spans="1:16" ht="19.5" thickBot="1" x14ac:dyDescent="0.35">
      <c r="A50" s="82"/>
      <c r="B50" s="84"/>
      <c r="C50" s="84"/>
      <c r="D50" s="86"/>
      <c r="E50" s="105"/>
      <c r="F50" s="144"/>
      <c r="G50" s="120"/>
      <c r="H50" s="108"/>
      <c r="I50" s="108"/>
      <c r="J50" s="107"/>
      <c r="K50" s="273" t="s">
        <v>14</v>
      </c>
      <c r="L50" s="274">
        <f>SUM(L48)</f>
        <v>0.7</v>
      </c>
      <c r="M50" s="274">
        <f t="shared" ref="M50:N50" si="12">SUM(M48)</f>
        <v>0.7</v>
      </c>
      <c r="N50" s="275">
        <f t="shared" si="12"/>
        <v>0.7</v>
      </c>
      <c r="O50" s="2"/>
      <c r="P50" s="2"/>
    </row>
    <row r="51" spans="1:16" ht="18.75" x14ac:dyDescent="0.3">
      <c r="A51" s="82"/>
      <c r="B51" s="84"/>
      <c r="C51" s="84"/>
      <c r="D51" s="86"/>
      <c r="E51" s="105"/>
      <c r="F51" s="144"/>
      <c r="G51" s="120" t="s">
        <v>153</v>
      </c>
      <c r="H51" s="165" t="s">
        <v>44</v>
      </c>
      <c r="I51" s="96" t="s">
        <v>45</v>
      </c>
      <c r="J51" s="99" t="s">
        <v>38</v>
      </c>
      <c r="K51" s="102" t="s">
        <v>157</v>
      </c>
      <c r="L51" s="171">
        <v>11.6</v>
      </c>
      <c r="M51" s="171">
        <v>11.64</v>
      </c>
      <c r="N51" s="169">
        <v>11.64</v>
      </c>
      <c r="O51" s="2"/>
      <c r="P51" s="2"/>
    </row>
    <row r="52" spans="1:16" ht="18.75" x14ac:dyDescent="0.3">
      <c r="A52" s="82"/>
      <c r="B52" s="84"/>
      <c r="C52" s="84"/>
      <c r="D52" s="86"/>
      <c r="E52" s="105"/>
      <c r="F52" s="144"/>
      <c r="G52" s="120"/>
      <c r="H52" s="166"/>
      <c r="I52" s="97"/>
      <c r="J52" s="100"/>
      <c r="K52" s="103"/>
      <c r="L52" s="152"/>
      <c r="M52" s="152"/>
      <c r="N52" s="153"/>
      <c r="O52" s="2"/>
      <c r="P52" s="2"/>
    </row>
    <row r="53" spans="1:16" ht="19.5" thickBot="1" x14ac:dyDescent="0.35">
      <c r="A53" s="82"/>
      <c r="B53" s="84"/>
      <c r="C53" s="84"/>
      <c r="D53" s="86"/>
      <c r="E53" s="105"/>
      <c r="F53" s="144"/>
      <c r="G53" s="120"/>
      <c r="H53" s="166"/>
      <c r="I53" s="97"/>
      <c r="J53" s="100"/>
      <c r="K53" s="104"/>
      <c r="L53" s="172"/>
      <c r="M53" s="172"/>
      <c r="N53" s="170"/>
      <c r="O53" s="2"/>
      <c r="P53" s="2"/>
    </row>
    <row r="54" spans="1:16" ht="19.5" thickBot="1" x14ac:dyDescent="0.35">
      <c r="A54" s="82"/>
      <c r="B54" s="84"/>
      <c r="C54" s="84"/>
      <c r="D54" s="86"/>
      <c r="E54" s="105"/>
      <c r="F54" s="144"/>
      <c r="G54" s="120"/>
      <c r="H54" s="167"/>
      <c r="I54" s="98"/>
      <c r="J54" s="101"/>
      <c r="K54" s="282" t="s">
        <v>14</v>
      </c>
      <c r="L54" s="280">
        <f>SUM(L51)</f>
        <v>11.6</v>
      </c>
      <c r="M54" s="280">
        <f t="shared" ref="M54:N54" si="13">SUM(M51)</f>
        <v>11.64</v>
      </c>
      <c r="N54" s="281">
        <f t="shared" si="13"/>
        <v>11.64</v>
      </c>
      <c r="O54" s="2"/>
      <c r="P54" s="2"/>
    </row>
    <row r="55" spans="1:16" ht="19.5" thickBot="1" x14ac:dyDescent="0.35">
      <c r="A55" s="82"/>
      <c r="B55" s="84"/>
      <c r="C55" s="84"/>
      <c r="D55" s="86"/>
      <c r="E55" s="105"/>
      <c r="F55" s="144"/>
      <c r="G55" s="121"/>
      <c r="H55" s="131" t="s">
        <v>33</v>
      </c>
      <c r="I55" s="132"/>
      <c r="J55" s="132"/>
      <c r="K55" s="133"/>
      <c r="L55" s="35">
        <f>L44+L47+L50+L54</f>
        <v>45.71</v>
      </c>
      <c r="M55" s="35">
        <f>M54+M50+M47+M44</f>
        <v>45.739999999999995</v>
      </c>
      <c r="N55" s="70">
        <f>N54+N50+N47+N44</f>
        <v>45.739999999999995</v>
      </c>
      <c r="O55" s="2"/>
      <c r="P55" s="2"/>
    </row>
    <row r="56" spans="1:16" ht="18.75" x14ac:dyDescent="0.3">
      <c r="A56" s="81">
        <v>8</v>
      </c>
      <c r="B56" s="83">
        <v>2</v>
      </c>
      <c r="C56" s="83">
        <v>3</v>
      </c>
      <c r="D56" s="85">
        <v>3</v>
      </c>
      <c r="E56" s="87">
        <v>1</v>
      </c>
      <c r="F56" s="143" t="s">
        <v>73</v>
      </c>
      <c r="G56" s="120" t="s">
        <v>154</v>
      </c>
      <c r="H56" s="105" t="s">
        <v>46</v>
      </c>
      <c r="I56" s="105" t="s">
        <v>47</v>
      </c>
      <c r="J56" s="144" t="s">
        <v>38</v>
      </c>
      <c r="K56" s="21" t="s">
        <v>48</v>
      </c>
      <c r="L56" s="25">
        <v>6</v>
      </c>
      <c r="M56" s="25">
        <v>6</v>
      </c>
      <c r="N56" s="71">
        <v>6</v>
      </c>
      <c r="O56" s="2"/>
      <c r="P56" s="2"/>
    </row>
    <row r="57" spans="1:16" ht="18.75" x14ac:dyDescent="0.3">
      <c r="A57" s="82"/>
      <c r="B57" s="84"/>
      <c r="C57" s="84"/>
      <c r="D57" s="86"/>
      <c r="E57" s="105"/>
      <c r="F57" s="144"/>
      <c r="G57" s="120"/>
      <c r="H57" s="105"/>
      <c r="I57" s="105"/>
      <c r="J57" s="144"/>
      <c r="K57" s="8" t="s">
        <v>28</v>
      </c>
      <c r="L57" s="26">
        <v>0</v>
      </c>
      <c r="M57" s="26">
        <v>0</v>
      </c>
      <c r="N57" s="72">
        <v>0</v>
      </c>
      <c r="O57" s="2"/>
      <c r="P57" s="2"/>
    </row>
    <row r="58" spans="1:16" ht="18.75" x14ac:dyDescent="0.3">
      <c r="A58" s="82"/>
      <c r="B58" s="84"/>
      <c r="C58" s="84"/>
      <c r="D58" s="86"/>
      <c r="E58" s="105"/>
      <c r="F58" s="144"/>
      <c r="G58" s="120"/>
      <c r="H58" s="105"/>
      <c r="I58" s="105"/>
      <c r="J58" s="144"/>
      <c r="K58" s="6" t="s">
        <v>13</v>
      </c>
      <c r="L58" s="26">
        <v>0</v>
      </c>
      <c r="M58" s="26">
        <v>0</v>
      </c>
      <c r="N58" s="72">
        <v>0</v>
      </c>
      <c r="O58" s="2"/>
      <c r="P58" s="2"/>
    </row>
    <row r="59" spans="1:16" ht="18.75" x14ac:dyDescent="0.3">
      <c r="A59" s="82"/>
      <c r="B59" s="84"/>
      <c r="C59" s="84"/>
      <c r="D59" s="86"/>
      <c r="E59" s="105"/>
      <c r="F59" s="144"/>
      <c r="G59" s="120"/>
      <c r="H59" s="105"/>
      <c r="I59" s="105"/>
      <c r="J59" s="144"/>
      <c r="K59" s="6" t="s">
        <v>49</v>
      </c>
      <c r="L59" s="26">
        <v>0</v>
      </c>
      <c r="M59" s="26">
        <v>0</v>
      </c>
      <c r="N59" s="72">
        <v>0</v>
      </c>
      <c r="O59" s="2"/>
      <c r="P59" s="2"/>
    </row>
    <row r="60" spans="1:16" ht="19.5" thickBot="1" x14ac:dyDescent="0.35">
      <c r="A60" s="82"/>
      <c r="B60" s="84"/>
      <c r="C60" s="84"/>
      <c r="D60" s="86"/>
      <c r="E60" s="105"/>
      <c r="F60" s="144"/>
      <c r="G60" s="120"/>
      <c r="H60" s="105"/>
      <c r="I60" s="105"/>
      <c r="J60" s="144"/>
      <c r="K60" s="11" t="s">
        <v>50</v>
      </c>
      <c r="L60" s="27">
        <v>10</v>
      </c>
      <c r="M60" s="27">
        <v>10</v>
      </c>
      <c r="N60" s="73">
        <v>10</v>
      </c>
      <c r="O60" s="2"/>
      <c r="P60" s="2"/>
    </row>
    <row r="61" spans="1:16" ht="19.5" thickBot="1" x14ac:dyDescent="0.35">
      <c r="A61" s="82"/>
      <c r="B61" s="84"/>
      <c r="C61" s="84"/>
      <c r="D61" s="86"/>
      <c r="E61" s="105"/>
      <c r="F61" s="144"/>
      <c r="G61" s="120"/>
      <c r="H61" s="106"/>
      <c r="I61" s="106"/>
      <c r="J61" s="88"/>
      <c r="K61" s="273" t="s">
        <v>14</v>
      </c>
      <c r="L61" s="274">
        <f>SUM(L56:L60)</f>
        <v>16</v>
      </c>
      <c r="M61" s="274">
        <f t="shared" ref="M61:N61" si="14">SUM(M56:M60)</f>
        <v>16</v>
      </c>
      <c r="N61" s="275">
        <f t="shared" si="14"/>
        <v>16</v>
      </c>
      <c r="O61" s="2"/>
      <c r="P61" s="2"/>
    </row>
    <row r="62" spans="1:16" ht="18.75" x14ac:dyDescent="0.3">
      <c r="A62" s="82"/>
      <c r="B62" s="84"/>
      <c r="C62" s="84"/>
      <c r="D62" s="86"/>
      <c r="E62" s="105"/>
      <c r="F62" s="144"/>
      <c r="G62" s="120" t="s">
        <v>154</v>
      </c>
      <c r="H62" s="125" t="s">
        <v>51</v>
      </c>
      <c r="I62" s="160" t="s">
        <v>52</v>
      </c>
      <c r="J62" s="99" t="s">
        <v>27</v>
      </c>
      <c r="K62" s="21" t="s">
        <v>28</v>
      </c>
      <c r="L62" s="23">
        <v>0</v>
      </c>
      <c r="M62" s="23">
        <v>0</v>
      </c>
      <c r="N62" s="69">
        <v>0</v>
      </c>
      <c r="O62" s="2"/>
      <c r="P62" s="2"/>
    </row>
    <row r="63" spans="1:16" ht="18.75" x14ac:dyDescent="0.3">
      <c r="A63" s="82"/>
      <c r="B63" s="84"/>
      <c r="C63" s="84"/>
      <c r="D63" s="86"/>
      <c r="E63" s="105"/>
      <c r="F63" s="144"/>
      <c r="G63" s="120"/>
      <c r="H63" s="126"/>
      <c r="I63" s="161"/>
      <c r="J63" s="100"/>
      <c r="K63" s="6" t="s">
        <v>13</v>
      </c>
      <c r="L63" s="7">
        <v>0</v>
      </c>
      <c r="M63" s="28">
        <v>0</v>
      </c>
      <c r="N63" s="61">
        <v>0</v>
      </c>
      <c r="O63" s="2"/>
      <c r="P63" s="2"/>
    </row>
    <row r="64" spans="1:16" ht="19.5" thickBot="1" x14ac:dyDescent="0.35">
      <c r="A64" s="82"/>
      <c r="B64" s="84"/>
      <c r="C64" s="84"/>
      <c r="D64" s="86"/>
      <c r="E64" s="105"/>
      <c r="F64" s="144"/>
      <c r="G64" s="120"/>
      <c r="H64" s="126"/>
      <c r="I64" s="161"/>
      <c r="J64" s="100"/>
      <c r="K64" s="9" t="s">
        <v>157</v>
      </c>
      <c r="L64" s="10">
        <v>0</v>
      </c>
      <c r="M64" s="29">
        <v>0</v>
      </c>
      <c r="N64" s="62">
        <v>0</v>
      </c>
      <c r="O64" s="2"/>
      <c r="P64" s="2"/>
    </row>
    <row r="65" spans="1:16" ht="19.5" thickBot="1" x14ac:dyDescent="0.35">
      <c r="A65" s="82"/>
      <c r="B65" s="84"/>
      <c r="C65" s="84"/>
      <c r="D65" s="86"/>
      <c r="E65" s="105"/>
      <c r="F65" s="144"/>
      <c r="G65" s="120"/>
      <c r="H65" s="126"/>
      <c r="I65" s="161"/>
      <c r="J65" s="100"/>
      <c r="K65" s="282" t="s">
        <v>14</v>
      </c>
      <c r="L65" s="280">
        <f>SUM(L62:L64)</f>
        <v>0</v>
      </c>
      <c r="M65" s="280">
        <f t="shared" ref="M65:N65" si="15">SUM(M62:M64)</f>
        <v>0</v>
      </c>
      <c r="N65" s="281">
        <f t="shared" si="15"/>
        <v>0</v>
      </c>
      <c r="O65" s="2"/>
      <c r="P65" s="2"/>
    </row>
    <row r="66" spans="1:16" ht="19.5" thickBot="1" x14ac:dyDescent="0.35">
      <c r="A66" s="140"/>
      <c r="B66" s="192"/>
      <c r="C66" s="192"/>
      <c r="D66" s="176"/>
      <c r="E66" s="105"/>
      <c r="F66" s="144"/>
      <c r="G66" s="121"/>
      <c r="H66" s="131" t="s">
        <v>33</v>
      </c>
      <c r="I66" s="132"/>
      <c r="J66" s="132"/>
      <c r="K66" s="133"/>
      <c r="L66" s="35">
        <f>L65+L61</f>
        <v>16</v>
      </c>
      <c r="M66" s="35">
        <f t="shared" ref="M66:N66" si="16">M65+M61</f>
        <v>16</v>
      </c>
      <c r="N66" s="70">
        <f t="shared" si="16"/>
        <v>16</v>
      </c>
      <c r="O66" s="2"/>
      <c r="P66" s="2"/>
    </row>
    <row r="67" spans="1:16" ht="19.5" thickBot="1" x14ac:dyDescent="0.35">
      <c r="A67" s="68">
        <v>8</v>
      </c>
      <c r="B67" s="18">
        <v>2</v>
      </c>
      <c r="C67" s="18">
        <v>3</v>
      </c>
      <c r="D67" s="30">
        <v>3</v>
      </c>
      <c r="E67" s="163" t="s">
        <v>34</v>
      </c>
      <c r="F67" s="163"/>
      <c r="G67" s="163"/>
      <c r="H67" s="164"/>
      <c r="I67" s="164"/>
      <c r="J67" s="164"/>
      <c r="K67" s="292"/>
      <c r="L67" s="284">
        <f>L66+L55</f>
        <v>61.71</v>
      </c>
      <c r="M67" s="285">
        <f t="shared" ref="M67:N67" si="17">M66+M55</f>
        <v>61.739999999999995</v>
      </c>
      <c r="N67" s="286">
        <f t="shared" si="17"/>
        <v>61.739999999999995</v>
      </c>
      <c r="O67" s="2"/>
      <c r="P67" s="2"/>
    </row>
    <row r="68" spans="1:16" ht="19.5" thickBot="1" x14ac:dyDescent="0.35">
      <c r="A68" s="60">
        <v>8</v>
      </c>
      <c r="B68" s="36">
        <v>2</v>
      </c>
      <c r="C68" s="36">
        <v>3</v>
      </c>
      <c r="D68" s="79" t="s">
        <v>35</v>
      </c>
      <c r="E68" s="80"/>
      <c r="F68" s="80"/>
      <c r="G68" s="80"/>
      <c r="H68" s="80"/>
      <c r="I68" s="80"/>
      <c r="J68" s="80"/>
      <c r="K68" s="80"/>
      <c r="L68" s="287">
        <f>L67</f>
        <v>61.71</v>
      </c>
      <c r="M68" s="12">
        <f t="shared" ref="M68:N68" si="18">M67</f>
        <v>61.739999999999995</v>
      </c>
      <c r="N68" s="63">
        <f t="shared" si="18"/>
        <v>61.739999999999995</v>
      </c>
      <c r="O68" s="2"/>
      <c r="P68" s="2"/>
    </row>
    <row r="69" spans="1:16" ht="18.75" x14ac:dyDescent="0.3">
      <c r="A69" s="60">
        <v>8</v>
      </c>
      <c r="B69" s="4">
        <v>2</v>
      </c>
      <c r="C69" s="4">
        <v>1</v>
      </c>
      <c r="D69" s="4" t="s">
        <v>9</v>
      </c>
      <c r="E69" s="4" t="s">
        <v>9</v>
      </c>
      <c r="F69" s="272" t="s">
        <v>75</v>
      </c>
      <c r="G69" s="272"/>
      <c r="H69" s="272"/>
      <c r="I69" s="272"/>
      <c r="J69" s="272"/>
      <c r="K69" s="272"/>
      <c r="L69" s="293"/>
      <c r="M69" s="293"/>
      <c r="N69" s="294"/>
      <c r="O69" s="2"/>
      <c r="P69" s="2"/>
    </row>
    <row r="70" spans="1:16" ht="18.75" x14ac:dyDescent="0.3">
      <c r="A70" s="60">
        <v>8</v>
      </c>
      <c r="B70" s="4">
        <v>2</v>
      </c>
      <c r="C70" s="4">
        <v>1</v>
      </c>
      <c r="D70" s="5">
        <v>2</v>
      </c>
      <c r="E70" s="5" t="s">
        <v>9</v>
      </c>
      <c r="F70" s="259" t="s">
        <v>76</v>
      </c>
      <c r="G70" s="260"/>
      <c r="H70" s="260"/>
      <c r="I70" s="260"/>
      <c r="J70" s="260"/>
      <c r="K70" s="260"/>
      <c r="L70" s="260"/>
      <c r="M70" s="260"/>
      <c r="N70" s="261"/>
      <c r="O70" s="2"/>
      <c r="P70" s="2"/>
    </row>
    <row r="71" spans="1:16" ht="36.75" customHeight="1" thickBot="1" x14ac:dyDescent="0.35">
      <c r="A71" s="81">
        <v>8</v>
      </c>
      <c r="B71" s="83">
        <v>2</v>
      </c>
      <c r="C71" s="83">
        <v>1</v>
      </c>
      <c r="D71" s="85">
        <v>2</v>
      </c>
      <c r="E71" s="87">
        <v>1</v>
      </c>
      <c r="F71" s="138" t="s">
        <v>74</v>
      </c>
      <c r="G71" s="230" t="s">
        <v>155</v>
      </c>
      <c r="H71" s="141" t="s">
        <v>54</v>
      </c>
      <c r="I71" s="87" t="s">
        <v>55</v>
      </c>
      <c r="J71" s="143" t="s">
        <v>38</v>
      </c>
      <c r="K71" s="11" t="s">
        <v>13</v>
      </c>
      <c r="L71" s="27">
        <v>2</v>
      </c>
      <c r="M71" s="27">
        <v>2</v>
      </c>
      <c r="N71" s="73">
        <v>2</v>
      </c>
      <c r="O71" s="2"/>
      <c r="P71" s="2"/>
    </row>
    <row r="72" spans="1:16" ht="30" customHeight="1" thickBot="1" x14ac:dyDescent="0.35">
      <c r="A72" s="82"/>
      <c r="B72" s="84"/>
      <c r="C72" s="84"/>
      <c r="D72" s="86"/>
      <c r="E72" s="105"/>
      <c r="F72" s="139"/>
      <c r="G72" s="231"/>
      <c r="H72" s="142"/>
      <c r="I72" s="105"/>
      <c r="J72" s="144"/>
      <c r="K72" s="282" t="s">
        <v>14</v>
      </c>
      <c r="L72" s="280">
        <f>SUM(L71)</f>
        <v>2</v>
      </c>
      <c r="M72" s="280">
        <f t="shared" ref="M72:N72" si="19">SUM(M71)</f>
        <v>2</v>
      </c>
      <c r="N72" s="281">
        <f t="shared" si="19"/>
        <v>2</v>
      </c>
      <c r="O72" s="2"/>
      <c r="P72" s="2"/>
    </row>
    <row r="73" spans="1:16" ht="19.5" thickBot="1" x14ac:dyDescent="0.35">
      <c r="A73" s="140"/>
      <c r="B73" s="84"/>
      <c r="C73" s="84"/>
      <c r="D73" s="86"/>
      <c r="E73" s="105"/>
      <c r="F73" s="139"/>
      <c r="G73" s="232"/>
      <c r="H73" s="131" t="s">
        <v>33</v>
      </c>
      <c r="I73" s="132"/>
      <c r="J73" s="132"/>
      <c r="K73" s="133"/>
      <c r="L73" s="35">
        <f>L72</f>
        <v>2</v>
      </c>
      <c r="M73" s="35">
        <f t="shared" ref="M73:N73" si="20">M72</f>
        <v>2</v>
      </c>
      <c r="N73" s="70">
        <f t="shared" si="20"/>
        <v>2</v>
      </c>
      <c r="O73" s="2"/>
      <c r="P73" s="2"/>
    </row>
    <row r="74" spans="1:16" ht="19.5" thickBot="1" x14ac:dyDescent="0.35">
      <c r="A74" s="74">
        <v>8</v>
      </c>
      <c r="B74" s="4">
        <v>2</v>
      </c>
      <c r="C74" s="4">
        <v>2</v>
      </c>
      <c r="D74" s="5">
        <v>1</v>
      </c>
      <c r="E74" s="134" t="s">
        <v>34</v>
      </c>
      <c r="F74" s="134"/>
      <c r="G74" s="134"/>
      <c r="H74" s="135"/>
      <c r="I74" s="135"/>
      <c r="J74" s="135"/>
      <c r="K74" s="283"/>
      <c r="L74" s="284">
        <f>L73</f>
        <v>2</v>
      </c>
      <c r="M74" s="285">
        <f t="shared" ref="M74:N74" si="21">M73</f>
        <v>2</v>
      </c>
      <c r="N74" s="286">
        <f t="shared" si="21"/>
        <v>2</v>
      </c>
      <c r="O74" s="2"/>
      <c r="P74" s="2"/>
    </row>
    <row r="75" spans="1:16" ht="19.5" thickBot="1" x14ac:dyDescent="0.35">
      <c r="A75" s="74">
        <v>8</v>
      </c>
      <c r="B75" s="34">
        <v>2</v>
      </c>
      <c r="C75" s="34">
        <v>2</v>
      </c>
      <c r="D75" s="136" t="s">
        <v>35</v>
      </c>
      <c r="E75" s="137"/>
      <c r="F75" s="137"/>
      <c r="G75" s="137"/>
      <c r="H75" s="137"/>
      <c r="I75" s="137"/>
      <c r="J75" s="137"/>
      <c r="K75" s="137"/>
      <c r="L75" s="287">
        <f>L74</f>
        <v>2</v>
      </c>
      <c r="M75" s="12">
        <f t="shared" ref="M75:N75" si="22">M74</f>
        <v>2</v>
      </c>
      <c r="N75" s="63">
        <f t="shared" si="22"/>
        <v>2</v>
      </c>
      <c r="O75" s="2"/>
      <c r="P75" s="2"/>
    </row>
    <row r="76" spans="1:16" ht="19.5" thickBot="1" x14ac:dyDescent="0.35">
      <c r="A76" s="75">
        <v>8</v>
      </c>
      <c r="B76" s="148" t="s">
        <v>56</v>
      </c>
      <c r="C76" s="148"/>
      <c r="D76" s="148"/>
      <c r="E76" s="148"/>
      <c r="F76" s="148"/>
      <c r="G76" s="148"/>
      <c r="H76" s="148"/>
      <c r="I76" s="148"/>
      <c r="J76" s="148"/>
      <c r="K76" s="288"/>
      <c r="L76" s="289">
        <f>L75+L68+L38</f>
        <v>480.61</v>
      </c>
      <c r="M76" s="290">
        <f t="shared" ref="M76:N76" si="23">M75+M68+M38</f>
        <v>515.74</v>
      </c>
      <c r="N76" s="291">
        <f t="shared" si="23"/>
        <v>549.74</v>
      </c>
      <c r="O76" s="2"/>
      <c r="P76" s="2"/>
    </row>
    <row r="77" spans="1:16" ht="15.75" thickBot="1" x14ac:dyDescent="0.3"/>
    <row r="78" spans="1:16" s="39" customFormat="1" ht="22.5" customHeight="1" thickBot="1" x14ac:dyDescent="0.35">
      <c r="A78" s="218" t="s">
        <v>77</v>
      </c>
      <c r="B78" s="219"/>
      <c r="C78" s="219"/>
      <c r="D78" s="219"/>
      <c r="E78" s="219"/>
      <c r="F78" s="219"/>
      <c r="G78" s="219"/>
      <c r="H78" s="219"/>
      <c r="I78" s="219"/>
      <c r="J78" s="219"/>
      <c r="K78" s="219"/>
      <c r="L78" s="219"/>
      <c r="M78" s="219"/>
      <c r="N78" s="220"/>
      <c r="O78" s="37"/>
      <c r="P78" s="38"/>
    </row>
    <row r="79" spans="1:16" s="37" customFormat="1" ht="42" customHeight="1" thickBot="1" x14ac:dyDescent="0.35">
      <c r="D79" s="221" t="s">
        <v>78</v>
      </c>
      <c r="E79" s="222"/>
      <c r="F79" s="222"/>
      <c r="G79" s="222"/>
      <c r="H79" s="222"/>
      <c r="I79" s="222"/>
      <c r="J79" s="222"/>
      <c r="K79" s="40"/>
      <c r="L79" s="41" t="s">
        <v>79</v>
      </c>
      <c r="M79" s="41" t="s">
        <v>80</v>
      </c>
      <c r="N79" s="42" t="s">
        <v>81</v>
      </c>
    </row>
    <row r="80" spans="1:16" s="37" customFormat="1" ht="24.6" customHeight="1" thickBot="1" x14ac:dyDescent="0.35">
      <c r="D80" s="223" t="s">
        <v>82</v>
      </c>
      <c r="E80" s="224"/>
      <c r="F80" s="224"/>
      <c r="G80" s="224"/>
      <c r="H80" s="224"/>
      <c r="I80" s="224"/>
      <c r="J80" s="224"/>
      <c r="K80" s="225"/>
      <c r="L80" s="43"/>
      <c r="M80" s="43"/>
      <c r="N80" s="43"/>
    </row>
    <row r="81" spans="4:14" s="37" customFormat="1" ht="24" customHeight="1" thickBot="1" x14ac:dyDescent="0.35">
      <c r="D81" s="207" t="s">
        <v>83</v>
      </c>
      <c r="E81" s="208"/>
      <c r="F81" s="208"/>
      <c r="G81" s="208"/>
      <c r="H81" s="208"/>
      <c r="I81" s="208"/>
      <c r="J81" s="208"/>
      <c r="K81" s="208"/>
      <c r="L81" s="44">
        <f>L82+L90+L91</f>
        <v>480.61</v>
      </c>
      <c r="M81" s="44">
        <f t="shared" ref="M81:N81" si="24">M82+M90+M91</f>
        <v>515.74</v>
      </c>
      <c r="N81" s="44">
        <f t="shared" si="24"/>
        <v>549.74</v>
      </c>
    </row>
    <row r="82" spans="4:14" s="37" customFormat="1" ht="25.9" customHeight="1" thickBot="1" x14ac:dyDescent="0.35">
      <c r="D82" s="226" t="s">
        <v>84</v>
      </c>
      <c r="E82" s="227"/>
      <c r="F82" s="227"/>
      <c r="G82" s="227"/>
      <c r="H82" s="227"/>
      <c r="I82" s="227"/>
      <c r="J82" s="227"/>
      <c r="K82" s="228"/>
      <c r="L82" s="45">
        <f>SUM(L83:L89)</f>
        <v>480.61</v>
      </c>
      <c r="M82" s="45">
        <f t="shared" ref="M82:N82" si="25">SUM(M83:M89)</f>
        <v>515.74</v>
      </c>
      <c r="N82" s="45">
        <f t="shared" si="25"/>
        <v>549.74</v>
      </c>
    </row>
    <row r="83" spans="4:14" s="37" customFormat="1" ht="48" customHeight="1" x14ac:dyDescent="0.3">
      <c r="D83" s="216" t="s">
        <v>85</v>
      </c>
      <c r="E83" s="217"/>
      <c r="F83" s="217"/>
      <c r="G83" s="217"/>
      <c r="H83" s="217"/>
      <c r="I83" s="217"/>
      <c r="J83" s="217"/>
      <c r="K83" s="229"/>
      <c r="L83" s="46">
        <f>SUMIF(K10:K72, "SBB", L10:L72)</f>
        <v>433.2</v>
      </c>
      <c r="M83" s="46">
        <f>SUMIF(K10:K72, "SBB", M10:M72)</f>
        <v>468.3</v>
      </c>
      <c r="N83" s="46">
        <f>SUMIF(K10:K72, "SBB", N10:N72)</f>
        <v>502.3</v>
      </c>
    </row>
    <row r="84" spans="4:14" s="37" customFormat="1" ht="23.25" customHeight="1" x14ac:dyDescent="0.3">
      <c r="D84" s="198" t="s">
        <v>86</v>
      </c>
      <c r="E84" s="199"/>
      <c r="F84" s="199"/>
      <c r="G84" s="199"/>
      <c r="H84" s="199"/>
      <c r="I84" s="199"/>
      <c r="J84" s="199"/>
      <c r="K84" s="200"/>
      <c r="L84" s="46">
        <f>SUMIF(K10:K72, "AAP", L10:L72)</f>
        <v>6</v>
      </c>
      <c r="M84" s="46">
        <f>SUMIF(K10:K72, "AAP", M10:M72)</f>
        <v>6</v>
      </c>
      <c r="N84" s="46">
        <f>SUMIF(K10:K72, "AAP", N10:N72)</f>
        <v>6</v>
      </c>
    </row>
    <row r="85" spans="4:14" s="37" customFormat="1" ht="23.25" customHeight="1" x14ac:dyDescent="0.3">
      <c r="D85" s="198" t="s">
        <v>87</v>
      </c>
      <c r="E85" s="199"/>
      <c r="F85" s="199"/>
      <c r="G85" s="199"/>
      <c r="H85" s="199"/>
      <c r="I85" s="199"/>
      <c r="J85" s="199"/>
      <c r="K85" s="200"/>
      <c r="L85" s="46">
        <f>SUMIF(K10:K72, "VSP", L10:L72)</f>
        <v>10</v>
      </c>
      <c r="M85" s="46">
        <f>SUMIF(K10:K72, "VSP", M10:M72)</f>
        <v>10</v>
      </c>
      <c r="N85" s="46">
        <f>SUMIF(K10:K72, "VSP", N10:N72)</f>
        <v>10</v>
      </c>
    </row>
    <row r="86" spans="4:14" s="37" customFormat="1" ht="23.25" customHeight="1" x14ac:dyDescent="0.3">
      <c r="D86" s="198" t="s">
        <v>88</v>
      </c>
      <c r="E86" s="199"/>
      <c r="F86" s="199"/>
      <c r="G86" s="199"/>
      <c r="H86" s="199"/>
      <c r="I86" s="199"/>
      <c r="J86" s="199"/>
      <c r="K86" s="200"/>
      <c r="L86" s="46">
        <f>SUMIF(K10:K72, "VB", L10:L72)</f>
        <v>31.409999999999997</v>
      </c>
      <c r="M86" s="46">
        <f>SUMIF(K10:K72, "VB", M10:M72)</f>
        <v>31.44</v>
      </c>
      <c r="N86" s="46">
        <f>SUMIF(K10:K72, "VB", N10:N72)</f>
        <v>31.44</v>
      </c>
    </row>
    <row r="87" spans="4:14" s="37" customFormat="1" ht="26.25" customHeight="1" x14ac:dyDescent="0.3">
      <c r="D87" s="198" t="s">
        <v>89</v>
      </c>
      <c r="E87" s="199"/>
      <c r="F87" s="199"/>
      <c r="G87" s="199"/>
      <c r="H87" s="199"/>
      <c r="I87" s="199"/>
      <c r="J87" s="199"/>
      <c r="K87" s="200"/>
      <c r="L87" s="46">
        <f>SUMIF(K10:K72, "KPP", L10:L72)</f>
        <v>0</v>
      </c>
      <c r="M87" s="46">
        <f>SUMIF(K10:K72, "KPP", M10:M72)</f>
        <v>0</v>
      </c>
      <c r="N87" s="46">
        <f>SUMIF(K10:K72, "KPP", N10:N72)</f>
        <v>0</v>
      </c>
    </row>
    <row r="88" spans="4:14" s="37" customFormat="1" ht="27" customHeight="1" x14ac:dyDescent="0.3">
      <c r="D88" s="198" t="s">
        <v>90</v>
      </c>
      <c r="E88" s="199"/>
      <c r="F88" s="199"/>
      <c r="G88" s="199"/>
      <c r="H88" s="199"/>
      <c r="I88" s="199"/>
      <c r="J88" s="199"/>
      <c r="K88" s="200"/>
      <c r="L88" s="46">
        <f>SUMIF(K10:K72, "SPP", L10:L72)</f>
        <v>0</v>
      </c>
      <c r="M88" s="46">
        <f>SUMIF(K10:K72, "SPP", M10:M72)</f>
        <v>0</v>
      </c>
      <c r="N88" s="46">
        <f>SUMIF(K10:K72, "SPP", N10:N72)</f>
        <v>0</v>
      </c>
    </row>
    <row r="89" spans="4:14" s="37" customFormat="1" ht="27" customHeight="1" x14ac:dyDescent="0.3">
      <c r="D89" s="198" t="s">
        <v>91</v>
      </c>
      <c r="E89" s="199"/>
      <c r="F89" s="199"/>
      <c r="G89" s="199"/>
      <c r="H89" s="199"/>
      <c r="I89" s="199"/>
      <c r="J89" s="199"/>
      <c r="K89" s="200"/>
      <c r="L89" s="46">
        <f>SUMIF(K10:K72, "ESF", L10:L72)</f>
        <v>0</v>
      </c>
      <c r="M89" s="46">
        <f>SUMIF(K10:K72, "ESF", M10:M72)</f>
        <v>0</v>
      </c>
      <c r="N89" s="46">
        <f>SUMIF(K10:K72, "ESF", N10:N72)</f>
        <v>0</v>
      </c>
    </row>
    <row r="90" spans="4:14" s="37" customFormat="1" ht="22.5" customHeight="1" x14ac:dyDescent="0.3">
      <c r="D90" s="201" t="s">
        <v>92</v>
      </c>
      <c r="E90" s="202"/>
      <c r="F90" s="202"/>
      <c r="G90" s="202"/>
      <c r="H90" s="202"/>
      <c r="I90" s="202"/>
      <c r="J90" s="202"/>
      <c r="K90" s="203"/>
      <c r="L90" s="47">
        <f>SUMIF(K10:K72, "SL", L10:L72)</f>
        <v>0</v>
      </c>
      <c r="M90" s="47">
        <f>SUMIF(K10:K72, "SL", M10:M72)</f>
        <v>0</v>
      </c>
      <c r="N90" s="47">
        <f>SUMIF(K10:K72, "SL", N10:N72)</f>
        <v>0</v>
      </c>
    </row>
    <row r="91" spans="4:14" s="37" customFormat="1" ht="26.45" customHeight="1" thickBot="1" x14ac:dyDescent="0.35">
      <c r="D91" s="204" t="s">
        <v>93</v>
      </c>
      <c r="E91" s="205"/>
      <c r="F91" s="205"/>
      <c r="G91" s="205"/>
      <c r="H91" s="205"/>
      <c r="I91" s="205"/>
      <c r="J91" s="205"/>
      <c r="K91" s="206"/>
      <c r="L91" s="47">
        <f>SUMIF(K10:K72, "SVA", L10:L72)</f>
        <v>0</v>
      </c>
      <c r="M91" s="47">
        <f>SUMIF(K10:K72, "SVA", M10:M72)</f>
        <v>0</v>
      </c>
      <c r="N91" s="47">
        <f>SUMIF(K10:K72, "SVA", N10:N72)</f>
        <v>0</v>
      </c>
    </row>
    <row r="92" spans="4:14" s="37" customFormat="1" ht="21.75" customHeight="1" thickBot="1" x14ac:dyDescent="0.35">
      <c r="D92" s="207" t="s">
        <v>94</v>
      </c>
      <c r="E92" s="208"/>
      <c r="F92" s="208"/>
      <c r="G92" s="208"/>
      <c r="H92" s="208"/>
      <c r="I92" s="208"/>
      <c r="J92" s="208"/>
      <c r="K92" s="209"/>
      <c r="L92" s="44">
        <f>L93</f>
        <v>0</v>
      </c>
      <c r="M92" s="44">
        <f t="shared" ref="M92:N92" si="26">M93</f>
        <v>0</v>
      </c>
      <c r="N92" s="44">
        <f t="shared" si="26"/>
        <v>0</v>
      </c>
    </row>
    <row r="93" spans="4:14" s="37" customFormat="1" ht="41.25" customHeight="1" thickBot="1" x14ac:dyDescent="0.35">
      <c r="D93" s="210" t="s">
        <v>95</v>
      </c>
      <c r="E93" s="211"/>
      <c r="F93" s="211"/>
      <c r="G93" s="211"/>
      <c r="H93" s="211"/>
      <c r="I93" s="211"/>
      <c r="J93" s="211"/>
      <c r="K93" s="212"/>
      <c r="L93" s="48">
        <f>SUMIF(K10:K72, "KTF", L10:L72)</f>
        <v>0</v>
      </c>
      <c r="M93" s="48">
        <f>SUMIF(K10:K72, "KTF", M10:M72)</f>
        <v>0</v>
      </c>
      <c r="N93" s="48">
        <f>SUMIF(K10:K72, "KTF", N10:N72)</f>
        <v>0</v>
      </c>
    </row>
    <row r="94" spans="4:14" s="37" customFormat="1" ht="23.25" customHeight="1" thickBot="1" x14ac:dyDescent="0.35">
      <c r="D94" s="213" t="s">
        <v>96</v>
      </c>
      <c r="E94" s="214"/>
      <c r="F94" s="214"/>
      <c r="G94" s="214"/>
      <c r="H94" s="214"/>
      <c r="I94" s="214"/>
      <c r="J94" s="214"/>
      <c r="K94" s="215"/>
      <c r="L94" s="49">
        <f>L92+L81</f>
        <v>480.61</v>
      </c>
      <c r="M94" s="49">
        <f t="shared" ref="M94:N94" si="27">M92+M81</f>
        <v>515.74</v>
      </c>
      <c r="N94" s="49">
        <f t="shared" si="27"/>
        <v>549.74</v>
      </c>
    </row>
    <row r="95" spans="4:14" s="37" customFormat="1" ht="24.75" customHeight="1" x14ac:dyDescent="0.3">
      <c r="D95" s="216" t="s">
        <v>97</v>
      </c>
      <c r="E95" s="217"/>
      <c r="F95" s="217"/>
      <c r="G95" s="217"/>
      <c r="H95" s="217"/>
      <c r="I95" s="217"/>
      <c r="J95" s="217"/>
      <c r="K95" s="217"/>
      <c r="L95" s="50">
        <f>SUMIF(K10:K72, "RPP", L10:L72)</f>
        <v>0</v>
      </c>
      <c r="M95" s="50">
        <f>SUMIF(K10:K72, "RPP", M10:M72)</f>
        <v>0</v>
      </c>
      <c r="N95" s="50">
        <f>SUMIF(K10:K72, "RPP", N10:N72)</f>
        <v>0</v>
      </c>
    </row>
    <row r="96" spans="4:14" s="37" customFormat="1" ht="28.9" customHeight="1" thickBot="1" x14ac:dyDescent="0.35">
      <c r="D96" s="193" t="s">
        <v>98</v>
      </c>
      <c r="E96" s="194"/>
      <c r="F96" s="194"/>
      <c r="G96" s="194"/>
      <c r="H96" s="194"/>
      <c r="I96" s="194"/>
      <c r="J96" s="194"/>
      <c r="K96" s="194"/>
      <c r="L96" s="51">
        <f>L94-465.1</f>
        <v>15.509999999999991</v>
      </c>
      <c r="M96" s="52">
        <f>M94-L94</f>
        <v>35.129999999999995</v>
      </c>
      <c r="N96" s="52">
        <f>N94-M94</f>
        <v>34</v>
      </c>
    </row>
    <row r="97" spans="4:14" s="37" customFormat="1" ht="18" customHeight="1" thickBot="1" x14ac:dyDescent="0.35">
      <c r="D97" s="195" t="s">
        <v>99</v>
      </c>
      <c r="E97" s="196"/>
      <c r="F97" s="196"/>
      <c r="G97" s="196"/>
      <c r="H97" s="196"/>
      <c r="I97" s="196"/>
      <c r="J97" s="196"/>
      <c r="K97" s="197"/>
      <c r="L97" s="53">
        <f>L94</f>
        <v>480.61</v>
      </c>
      <c r="M97" s="53">
        <f t="shared" ref="M97:N97" si="28">M94</f>
        <v>515.74</v>
      </c>
      <c r="N97" s="53">
        <f t="shared" si="28"/>
        <v>549.74</v>
      </c>
    </row>
  </sheetData>
  <mergeCells count="163">
    <mergeCell ref="D96:K96"/>
    <mergeCell ref="D97:K97"/>
    <mergeCell ref="J19:J21"/>
    <mergeCell ref="D87:K87"/>
    <mergeCell ref="D88:K88"/>
    <mergeCell ref="D89:K89"/>
    <mergeCell ref="D90:K90"/>
    <mergeCell ref="D91:K91"/>
    <mergeCell ref="D92:K92"/>
    <mergeCell ref="D93:K93"/>
    <mergeCell ref="D94:K94"/>
    <mergeCell ref="D95:K95"/>
    <mergeCell ref="A78:N78"/>
    <mergeCell ref="D79:J79"/>
    <mergeCell ref="D80:K80"/>
    <mergeCell ref="D81:K81"/>
    <mergeCell ref="D82:K82"/>
    <mergeCell ref="D83:K83"/>
    <mergeCell ref="D84:K84"/>
    <mergeCell ref="D85:K85"/>
    <mergeCell ref="D86:K86"/>
    <mergeCell ref="G62:G66"/>
    <mergeCell ref="G71:G73"/>
    <mergeCell ref="F70:N70"/>
    <mergeCell ref="A2:N2"/>
    <mergeCell ref="A3:N3"/>
    <mergeCell ref="A4:N4"/>
    <mergeCell ref="G5:G7"/>
    <mergeCell ref="G42:G44"/>
    <mergeCell ref="G45:G47"/>
    <mergeCell ref="G48:G50"/>
    <mergeCell ref="G51:G55"/>
    <mergeCell ref="G56:G61"/>
    <mergeCell ref="E11:E36"/>
    <mergeCell ref="D11:D36"/>
    <mergeCell ref="C11:C36"/>
    <mergeCell ref="B11:B36"/>
    <mergeCell ref="A11:A36"/>
    <mergeCell ref="D38:K38"/>
    <mergeCell ref="E37:K37"/>
    <mergeCell ref="G11:G13"/>
    <mergeCell ref="G14:G15"/>
    <mergeCell ref="G16:G18"/>
    <mergeCell ref="D5:D7"/>
    <mergeCell ref="E5:E7"/>
    <mergeCell ref="A56:A66"/>
    <mergeCell ref="B56:B66"/>
    <mergeCell ref="C56:C66"/>
    <mergeCell ref="F69:N69"/>
    <mergeCell ref="L5:L7"/>
    <mergeCell ref="H56:H61"/>
    <mergeCell ref="I56:I61"/>
    <mergeCell ref="J56:J61"/>
    <mergeCell ref="N51:N53"/>
    <mergeCell ref="M51:M53"/>
    <mergeCell ref="L51:L53"/>
    <mergeCell ref="M48:M49"/>
    <mergeCell ref="N48:N49"/>
    <mergeCell ref="L31:L32"/>
    <mergeCell ref="F5:F7"/>
    <mergeCell ref="H66:K66"/>
    <mergeCell ref="H34:H35"/>
    <mergeCell ref="I34:I35"/>
    <mergeCell ref="J34:J35"/>
    <mergeCell ref="D56:D66"/>
    <mergeCell ref="E56:E66"/>
    <mergeCell ref="F56:F66"/>
    <mergeCell ref="H62:H65"/>
    <mergeCell ref="I62:I65"/>
    <mergeCell ref="J62:J65"/>
    <mergeCell ref="B76:K76"/>
    <mergeCell ref="H16:H18"/>
    <mergeCell ref="H19:H21"/>
    <mergeCell ref="M22:M25"/>
    <mergeCell ref="N22:N25"/>
    <mergeCell ref="N5:N7"/>
    <mergeCell ref="L22:L25"/>
    <mergeCell ref="H11:H13"/>
    <mergeCell ref="H14:H15"/>
    <mergeCell ref="I48:I50"/>
    <mergeCell ref="J48:J50"/>
    <mergeCell ref="H48:H50"/>
    <mergeCell ref="K48:K49"/>
    <mergeCell ref="L48:L49"/>
    <mergeCell ref="F40:N40"/>
    <mergeCell ref="F41:N41"/>
    <mergeCell ref="K22:K25"/>
    <mergeCell ref="I22:I26"/>
    <mergeCell ref="J22:J26"/>
    <mergeCell ref="H22:H26"/>
    <mergeCell ref="M31:M32"/>
    <mergeCell ref="E67:K67"/>
    <mergeCell ref="H55:K55"/>
    <mergeCell ref="H51:H54"/>
    <mergeCell ref="A5:A7"/>
    <mergeCell ref="B5:B7"/>
    <mergeCell ref="C5:C7"/>
    <mergeCell ref="H73:K73"/>
    <mergeCell ref="E74:K74"/>
    <mergeCell ref="D75:K75"/>
    <mergeCell ref="F71:F73"/>
    <mergeCell ref="A71:A73"/>
    <mergeCell ref="B71:B73"/>
    <mergeCell ref="C71:C73"/>
    <mergeCell ref="D71:D73"/>
    <mergeCell ref="E71:E73"/>
    <mergeCell ref="H71:H72"/>
    <mergeCell ref="I71:I72"/>
    <mergeCell ref="J71:J72"/>
    <mergeCell ref="H36:K36"/>
    <mergeCell ref="J42:J44"/>
    <mergeCell ref="H42:H44"/>
    <mergeCell ref="H45:H47"/>
    <mergeCell ref="I45:I47"/>
    <mergeCell ref="J45:J47"/>
    <mergeCell ref="I42:I44"/>
    <mergeCell ref="E42:E55"/>
    <mergeCell ref="F42:F55"/>
    <mergeCell ref="H5:H7"/>
    <mergeCell ref="J5:J7"/>
    <mergeCell ref="I5:I7"/>
    <mergeCell ref="K5:K7"/>
    <mergeCell ref="M5:M7"/>
    <mergeCell ref="I19:I21"/>
    <mergeCell ref="I11:I13"/>
    <mergeCell ref="J11:J13"/>
    <mergeCell ref="M19:M20"/>
    <mergeCell ref="F10:N10"/>
    <mergeCell ref="I16:I18"/>
    <mergeCell ref="J16:J18"/>
    <mergeCell ref="I14:I15"/>
    <mergeCell ref="F11:F36"/>
    <mergeCell ref="N31:N32"/>
    <mergeCell ref="K31:K32"/>
    <mergeCell ref="G19:G21"/>
    <mergeCell ref="G22:G26"/>
    <mergeCell ref="G27:G30"/>
    <mergeCell ref="G31:G36"/>
    <mergeCell ref="H31:H33"/>
    <mergeCell ref="H27:H30"/>
    <mergeCell ref="F8:N8"/>
    <mergeCell ref="D68:K68"/>
    <mergeCell ref="A42:A55"/>
    <mergeCell ref="B42:B55"/>
    <mergeCell ref="C42:C55"/>
    <mergeCell ref="D42:D55"/>
    <mergeCell ref="J14:J15"/>
    <mergeCell ref="P20:P21"/>
    <mergeCell ref="K16:K17"/>
    <mergeCell ref="L16:L17"/>
    <mergeCell ref="M16:M17"/>
    <mergeCell ref="N16:N17"/>
    <mergeCell ref="K19:K20"/>
    <mergeCell ref="L19:L20"/>
    <mergeCell ref="N19:N20"/>
    <mergeCell ref="I51:I54"/>
    <mergeCell ref="J51:J54"/>
    <mergeCell ref="K51:K53"/>
    <mergeCell ref="I31:I33"/>
    <mergeCell ref="J31:J33"/>
    <mergeCell ref="I27:I30"/>
    <mergeCell ref="J27:J30"/>
    <mergeCell ref="F39:N39"/>
  </mergeCells>
  <phoneticPr fontId="31" type="noConversion"/>
  <pageMargins left="0.7" right="0.7" top="0.75" bottom="0.75" header="0.3" footer="0.3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7D00B-0234-4A57-A828-8B0C58C80831}">
  <sheetPr>
    <pageSetUpPr fitToPage="1"/>
  </sheetPr>
  <dimension ref="A1:F77"/>
  <sheetViews>
    <sheetView tabSelected="1" workbookViewId="0">
      <selection activeCell="I10" sqref="I10"/>
    </sheetView>
  </sheetViews>
  <sheetFormatPr defaultRowHeight="15" x14ac:dyDescent="0.25"/>
  <cols>
    <col min="1" max="1" width="19.85546875" customWidth="1"/>
    <col min="2" max="2" width="44.28515625" customWidth="1"/>
    <col min="6" max="6" width="13.28515625" customWidth="1"/>
  </cols>
  <sheetData>
    <row r="1" spans="1:6" s="55" customFormat="1" ht="36.75" customHeight="1" thickBot="1" x14ac:dyDescent="0.3">
      <c r="A1" s="240" t="s">
        <v>100</v>
      </c>
      <c r="B1" s="54" t="s">
        <v>101</v>
      </c>
      <c r="C1" s="233" t="s">
        <v>102</v>
      </c>
      <c r="D1" s="234"/>
      <c r="E1" s="242"/>
      <c r="F1" s="243" t="s">
        <v>103</v>
      </c>
    </row>
    <row r="2" spans="1:6" s="55" customFormat="1" ht="21" customHeight="1" thickBot="1" x14ac:dyDescent="0.3">
      <c r="A2" s="241"/>
      <c r="B2" s="56" t="s">
        <v>104</v>
      </c>
      <c r="C2" s="56">
        <v>2024</v>
      </c>
      <c r="D2" s="56">
        <v>2025</v>
      </c>
      <c r="E2" s="56">
        <v>2026</v>
      </c>
      <c r="F2" s="244"/>
    </row>
    <row r="3" spans="1:6" s="55" customFormat="1" ht="15.75" thickBot="1" x14ac:dyDescent="0.3">
      <c r="A3" s="57">
        <v>1</v>
      </c>
      <c r="B3" s="58">
        <v>2</v>
      </c>
      <c r="C3" s="58">
        <v>3</v>
      </c>
      <c r="D3" s="58">
        <v>4</v>
      </c>
      <c r="E3" s="58">
        <v>5</v>
      </c>
      <c r="F3" s="58">
        <v>6</v>
      </c>
    </row>
    <row r="4" spans="1:6" s="55" customFormat="1" ht="15.75" customHeight="1" thickBot="1" x14ac:dyDescent="0.3">
      <c r="A4" s="245" t="s">
        <v>164</v>
      </c>
      <c r="B4" s="246"/>
      <c r="C4" s="246"/>
      <c r="D4" s="246"/>
      <c r="E4" s="246"/>
      <c r="F4" s="247"/>
    </row>
    <row r="5" spans="1:6" s="55" customFormat="1" ht="18" customHeight="1" thickBot="1" x14ac:dyDescent="0.3">
      <c r="A5" s="248" t="s">
        <v>106</v>
      </c>
      <c r="B5" s="249"/>
      <c r="C5" s="249"/>
      <c r="D5" s="249"/>
      <c r="E5" s="249"/>
      <c r="F5" s="250"/>
    </row>
    <row r="6" spans="1:6" s="55" customFormat="1" ht="30" customHeight="1" thickBot="1" x14ac:dyDescent="0.3">
      <c r="A6" s="235" t="s">
        <v>108</v>
      </c>
      <c r="B6" s="236" t="s">
        <v>109</v>
      </c>
      <c r="C6" s="237">
        <v>80</v>
      </c>
      <c r="D6" s="237">
        <v>80</v>
      </c>
      <c r="E6" s="237">
        <v>80</v>
      </c>
      <c r="F6" s="237" t="s">
        <v>107</v>
      </c>
    </row>
    <row r="7" spans="1:6" s="55" customFormat="1" ht="28.5" customHeight="1" thickBot="1" x14ac:dyDescent="0.3">
      <c r="A7" s="248" t="s">
        <v>110</v>
      </c>
      <c r="B7" s="249"/>
      <c r="C7" s="249"/>
      <c r="D7" s="249"/>
      <c r="E7" s="249"/>
      <c r="F7" s="250"/>
    </row>
    <row r="8" spans="1:6" s="55" customFormat="1" ht="15.75" thickBot="1" x14ac:dyDescent="0.3">
      <c r="A8" s="248" t="s">
        <v>111</v>
      </c>
      <c r="B8" s="249"/>
      <c r="C8" s="249"/>
      <c r="D8" s="249"/>
      <c r="E8" s="249"/>
      <c r="F8" s="250"/>
    </row>
    <row r="9" spans="1:6" s="55" customFormat="1" ht="30.75" customHeight="1" thickBot="1" x14ac:dyDescent="0.3">
      <c r="A9" s="235" t="s">
        <v>112</v>
      </c>
      <c r="B9" s="238" t="s">
        <v>165</v>
      </c>
      <c r="C9" s="237">
        <v>8500</v>
      </c>
      <c r="D9" s="237">
        <v>9000</v>
      </c>
      <c r="E9" s="237">
        <v>9000</v>
      </c>
      <c r="F9" s="237" t="s">
        <v>151</v>
      </c>
    </row>
    <row r="10" spans="1:6" s="55" customFormat="1" ht="15" customHeight="1" thickBot="1" x14ac:dyDescent="0.3">
      <c r="A10" s="235" t="s">
        <v>113</v>
      </c>
      <c r="B10" s="238" t="s">
        <v>166</v>
      </c>
      <c r="C10" s="237">
        <v>2000</v>
      </c>
      <c r="D10" s="237">
        <v>2000</v>
      </c>
      <c r="E10" s="237">
        <v>2000</v>
      </c>
      <c r="F10" s="237" t="s">
        <v>151</v>
      </c>
    </row>
    <row r="11" spans="1:6" s="55" customFormat="1" ht="15.75" thickBot="1" x14ac:dyDescent="0.3">
      <c r="A11" s="248" t="s">
        <v>114</v>
      </c>
      <c r="B11" s="249"/>
      <c r="C11" s="249"/>
      <c r="D11" s="249"/>
      <c r="E11" s="249"/>
      <c r="F11" s="250"/>
    </row>
    <row r="12" spans="1:6" s="55" customFormat="1" ht="15" customHeight="1" thickBot="1" x14ac:dyDescent="0.3">
      <c r="A12" s="235" t="s">
        <v>115</v>
      </c>
      <c r="B12" s="238" t="s">
        <v>167</v>
      </c>
      <c r="C12" s="237">
        <v>900</v>
      </c>
      <c r="D12" s="237">
        <v>900</v>
      </c>
      <c r="E12" s="237">
        <v>900</v>
      </c>
      <c r="F12" s="237" t="s">
        <v>151</v>
      </c>
    </row>
    <row r="13" spans="1:6" s="55" customFormat="1" ht="15.75" thickBot="1" x14ac:dyDescent="0.3">
      <c r="A13" s="248" t="s">
        <v>116</v>
      </c>
      <c r="B13" s="249"/>
      <c r="C13" s="249"/>
      <c r="D13" s="249"/>
      <c r="E13" s="249"/>
      <c r="F13" s="250"/>
    </row>
    <row r="14" spans="1:6" s="55" customFormat="1" ht="30.75" thickBot="1" x14ac:dyDescent="0.3">
      <c r="A14" s="235" t="s">
        <v>117</v>
      </c>
      <c r="B14" s="238" t="s">
        <v>182</v>
      </c>
      <c r="C14" s="237">
        <v>3000</v>
      </c>
      <c r="D14" s="237">
        <v>3000</v>
      </c>
      <c r="E14" s="237">
        <v>3000</v>
      </c>
      <c r="F14" s="237" t="s">
        <v>151</v>
      </c>
    </row>
    <row r="15" spans="1:6" s="55" customFormat="1" ht="31.5" customHeight="1" thickBot="1" x14ac:dyDescent="0.3">
      <c r="A15" s="235" t="s">
        <v>118</v>
      </c>
      <c r="B15" s="238" t="s">
        <v>168</v>
      </c>
      <c r="C15" s="237">
        <v>600</v>
      </c>
      <c r="D15" s="237">
        <v>600</v>
      </c>
      <c r="E15" s="237">
        <v>600</v>
      </c>
      <c r="F15" s="237" t="s">
        <v>151</v>
      </c>
    </row>
    <row r="16" spans="1:6" ht="28.5" customHeight="1" thickBot="1" x14ac:dyDescent="0.3">
      <c r="A16" s="248" t="s">
        <v>169</v>
      </c>
      <c r="B16" s="249"/>
      <c r="C16" s="249"/>
      <c r="D16" s="249"/>
      <c r="E16" s="249"/>
      <c r="F16" s="250"/>
    </row>
    <row r="17" spans="1:6" ht="43.5" customHeight="1" thickBot="1" x14ac:dyDescent="0.3">
      <c r="A17" s="235" t="s">
        <v>119</v>
      </c>
      <c r="B17" s="238" t="s">
        <v>170</v>
      </c>
      <c r="C17" s="239">
        <v>100</v>
      </c>
      <c r="D17" s="239">
        <v>100</v>
      </c>
      <c r="E17" s="239">
        <v>100</v>
      </c>
      <c r="F17" s="239" t="s">
        <v>151</v>
      </c>
    </row>
    <row r="18" spans="1:6" ht="18" customHeight="1" thickBot="1" x14ac:dyDescent="0.3">
      <c r="A18" s="248" t="s">
        <v>120</v>
      </c>
      <c r="B18" s="249"/>
      <c r="C18" s="249"/>
      <c r="D18" s="249"/>
      <c r="E18" s="249"/>
      <c r="F18" s="251"/>
    </row>
    <row r="19" spans="1:6" ht="30.75" customHeight="1" thickBot="1" x14ac:dyDescent="0.3">
      <c r="A19" s="235" t="s">
        <v>121</v>
      </c>
      <c r="B19" s="238" t="s">
        <v>23</v>
      </c>
      <c r="C19" s="239">
        <v>100</v>
      </c>
      <c r="D19" s="239">
        <v>100</v>
      </c>
      <c r="E19" s="239">
        <v>100</v>
      </c>
      <c r="F19" s="239" t="s">
        <v>151</v>
      </c>
    </row>
    <row r="20" spans="1:6" ht="30" customHeight="1" thickBot="1" x14ac:dyDescent="0.3">
      <c r="A20" s="235" t="s">
        <v>122</v>
      </c>
      <c r="B20" s="238" t="s">
        <v>24</v>
      </c>
      <c r="C20" s="239">
        <v>100</v>
      </c>
      <c r="D20" s="239">
        <v>100</v>
      </c>
      <c r="E20" s="239">
        <v>100</v>
      </c>
      <c r="F20" s="239" t="s">
        <v>151</v>
      </c>
    </row>
    <row r="21" spans="1:6" ht="28.5" customHeight="1" thickBot="1" x14ac:dyDescent="0.3">
      <c r="A21" s="248" t="s">
        <v>123</v>
      </c>
      <c r="B21" s="249"/>
      <c r="C21" s="249"/>
      <c r="D21" s="249"/>
      <c r="E21" s="249"/>
      <c r="F21" s="251"/>
    </row>
    <row r="22" spans="1:6" ht="15.75" thickBot="1" x14ac:dyDescent="0.3">
      <c r="A22" s="235" t="s">
        <v>124</v>
      </c>
      <c r="B22" s="236" t="s">
        <v>29</v>
      </c>
      <c r="C22" s="237">
        <v>100</v>
      </c>
      <c r="D22" s="237">
        <v>100</v>
      </c>
      <c r="E22" s="237">
        <v>100</v>
      </c>
      <c r="F22" s="237" t="s">
        <v>151</v>
      </c>
    </row>
    <row r="23" spans="1:6" ht="47.25" customHeight="1" thickBot="1" x14ac:dyDescent="0.3">
      <c r="A23" s="235" t="s">
        <v>125</v>
      </c>
      <c r="B23" s="236" t="s">
        <v>171</v>
      </c>
      <c r="C23" s="237">
        <v>100</v>
      </c>
      <c r="D23" s="237">
        <v>100</v>
      </c>
      <c r="E23" s="237">
        <v>100</v>
      </c>
      <c r="F23" s="237" t="s">
        <v>151</v>
      </c>
    </row>
    <row r="24" spans="1:6" ht="33" customHeight="1" thickBot="1" x14ac:dyDescent="0.3">
      <c r="A24" s="248" t="s">
        <v>126</v>
      </c>
      <c r="B24" s="249"/>
      <c r="C24" s="249"/>
      <c r="D24" s="249"/>
      <c r="E24" s="249"/>
      <c r="F24" s="251"/>
    </row>
    <row r="25" spans="1:6" ht="30.75" thickBot="1" x14ac:dyDescent="0.3">
      <c r="A25" s="235" t="s">
        <v>127</v>
      </c>
      <c r="B25" s="238" t="s">
        <v>32</v>
      </c>
      <c r="C25" s="237">
        <v>100</v>
      </c>
      <c r="D25" s="237">
        <v>100</v>
      </c>
      <c r="E25" s="237">
        <v>100</v>
      </c>
      <c r="F25" s="237" t="s">
        <v>151</v>
      </c>
    </row>
    <row r="26" spans="1:6" ht="15.75" thickBot="1" x14ac:dyDescent="0.3">
      <c r="A26" s="235" t="s">
        <v>128</v>
      </c>
      <c r="B26" s="238" t="s">
        <v>160</v>
      </c>
      <c r="C26" s="237">
        <v>100</v>
      </c>
      <c r="D26" s="237">
        <v>100</v>
      </c>
      <c r="E26" s="237">
        <v>100</v>
      </c>
      <c r="F26" s="237" t="s">
        <v>151</v>
      </c>
    </row>
    <row r="27" spans="1:6" ht="15.75" thickBot="1" x14ac:dyDescent="0.3">
      <c r="A27" s="248" t="s">
        <v>161</v>
      </c>
      <c r="B27" s="249"/>
      <c r="C27" s="249"/>
      <c r="D27" s="249"/>
      <c r="E27" s="249"/>
      <c r="F27" s="251"/>
    </row>
    <row r="28" spans="1:6" ht="30.75" thickBot="1" x14ac:dyDescent="0.3">
      <c r="A28" s="235" t="s">
        <v>162</v>
      </c>
      <c r="B28" s="238" t="s">
        <v>163</v>
      </c>
      <c r="C28" s="237">
        <v>100</v>
      </c>
      <c r="D28" s="237">
        <v>100</v>
      </c>
      <c r="E28" s="237">
        <v>100</v>
      </c>
      <c r="F28" s="237" t="s">
        <v>151</v>
      </c>
    </row>
    <row r="29" spans="1:6" ht="15.75" thickBot="1" x14ac:dyDescent="0.3">
      <c r="A29" s="248" t="s">
        <v>129</v>
      </c>
      <c r="B29" s="249"/>
      <c r="C29" s="249"/>
      <c r="D29" s="249"/>
      <c r="E29" s="249"/>
      <c r="F29" s="251"/>
    </row>
    <row r="30" spans="1:6" ht="18.75" customHeight="1" thickBot="1" x14ac:dyDescent="0.3">
      <c r="A30" s="235" t="s">
        <v>108</v>
      </c>
      <c r="B30" s="236" t="s">
        <v>180</v>
      </c>
      <c r="C30" s="237">
        <v>5</v>
      </c>
      <c r="D30" s="237">
        <v>6</v>
      </c>
      <c r="E30" s="237">
        <v>6</v>
      </c>
      <c r="F30" s="237" t="s">
        <v>152</v>
      </c>
    </row>
    <row r="31" spans="1:6" ht="28.5" customHeight="1" thickBot="1" x14ac:dyDescent="0.3">
      <c r="A31" s="248" t="s">
        <v>130</v>
      </c>
      <c r="B31" s="249"/>
      <c r="C31" s="249"/>
      <c r="D31" s="249"/>
      <c r="E31" s="249"/>
      <c r="F31" s="251"/>
    </row>
    <row r="32" spans="1:6" ht="15.75" thickBot="1" x14ac:dyDescent="0.3">
      <c r="A32" s="248" t="s">
        <v>172</v>
      </c>
      <c r="B32" s="249"/>
      <c r="C32" s="249"/>
      <c r="D32" s="249"/>
      <c r="E32" s="249"/>
      <c r="F32" s="251"/>
    </row>
    <row r="33" spans="1:6" ht="30.75" thickBot="1" x14ac:dyDescent="0.3">
      <c r="A33" s="235" t="s">
        <v>131</v>
      </c>
      <c r="B33" s="236" t="s">
        <v>173</v>
      </c>
      <c r="C33" s="237">
        <v>255</v>
      </c>
      <c r="D33" s="237">
        <v>265</v>
      </c>
      <c r="E33" s="237">
        <v>265</v>
      </c>
      <c r="F33" s="237" t="s">
        <v>153</v>
      </c>
    </row>
    <row r="34" spans="1:6" ht="30" customHeight="1" thickBot="1" x14ac:dyDescent="0.3">
      <c r="A34" s="235" t="s">
        <v>132</v>
      </c>
      <c r="B34" s="236" t="s">
        <v>39</v>
      </c>
      <c r="C34" s="237">
        <v>1</v>
      </c>
      <c r="D34" s="237">
        <v>1</v>
      </c>
      <c r="E34" s="237">
        <v>1</v>
      </c>
      <c r="F34" s="237" t="s">
        <v>153</v>
      </c>
    </row>
    <row r="35" spans="1:6" ht="15.75" thickBot="1" x14ac:dyDescent="0.3">
      <c r="A35" s="248" t="s">
        <v>133</v>
      </c>
      <c r="B35" s="249"/>
      <c r="C35" s="249"/>
      <c r="D35" s="249"/>
      <c r="E35" s="249"/>
      <c r="F35" s="251"/>
    </row>
    <row r="36" spans="1:6" ht="15.75" thickBot="1" x14ac:dyDescent="0.3">
      <c r="A36" s="235" t="s">
        <v>134</v>
      </c>
      <c r="B36" s="236" t="s">
        <v>174</v>
      </c>
      <c r="C36" s="237">
        <v>193</v>
      </c>
      <c r="D36" s="237">
        <v>193</v>
      </c>
      <c r="E36" s="237">
        <v>193</v>
      </c>
      <c r="F36" s="237" t="s">
        <v>153</v>
      </c>
    </row>
    <row r="37" spans="1:6" ht="15.75" thickBot="1" x14ac:dyDescent="0.3">
      <c r="A37" s="248" t="s">
        <v>135</v>
      </c>
      <c r="B37" s="249"/>
      <c r="C37" s="249"/>
      <c r="D37" s="249"/>
      <c r="E37" s="249"/>
      <c r="F37" s="251"/>
    </row>
    <row r="38" spans="1:6" ht="15.75" thickBot="1" x14ac:dyDescent="0.3">
      <c r="A38" s="235" t="s">
        <v>136</v>
      </c>
      <c r="B38" s="236" t="s">
        <v>175</v>
      </c>
      <c r="C38" s="237">
        <v>80</v>
      </c>
      <c r="D38" s="237">
        <v>90</v>
      </c>
      <c r="E38" s="237">
        <v>100</v>
      </c>
      <c r="F38" s="237" t="s">
        <v>153</v>
      </c>
    </row>
    <row r="39" spans="1:6" ht="23.25" customHeight="1" thickBot="1" x14ac:dyDescent="0.3">
      <c r="A39" s="235" t="s">
        <v>137</v>
      </c>
      <c r="B39" s="236" t="s">
        <v>183</v>
      </c>
      <c r="C39" s="237">
        <v>6</v>
      </c>
      <c r="D39" s="237">
        <v>6</v>
      </c>
      <c r="E39" s="237">
        <v>6</v>
      </c>
      <c r="F39" s="237" t="s">
        <v>153</v>
      </c>
    </row>
    <row r="40" spans="1:6" ht="31.5" customHeight="1" thickBot="1" x14ac:dyDescent="0.3">
      <c r="A40" s="248" t="s">
        <v>138</v>
      </c>
      <c r="B40" s="249"/>
      <c r="C40" s="249"/>
      <c r="D40" s="249"/>
      <c r="E40" s="249"/>
      <c r="F40" s="251"/>
    </row>
    <row r="41" spans="1:6" ht="30.75" thickBot="1" x14ac:dyDescent="0.3">
      <c r="A41" s="235" t="s">
        <v>139</v>
      </c>
      <c r="B41" s="236" t="s">
        <v>176</v>
      </c>
      <c r="C41" s="237">
        <v>120</v>
      </c>
      <c r="D41" s="237">
        <v>125</v>
      </c>
      <c r="E41" s="237">
        <v>125</v>
      </c>
      <c r="F41" s="237" t="s">
        <v>153</v>
      </c>
    </row>
    <row r="42" spans="1:6" ht="30.75" thickBot="1" x14ac:dyDescent="0.3">
      <c r="A42" s="235" t="s">
        <v>140</v>
      </c>
      <c r="B42" s="236" t="s">
        <v>177</v>
      </c>
      <c r="C42" s="237">
        <v>1</v>
      </c>
      <c r="D42" s="237">
        <v>1</v>
      </c>
      <c r="E42" s="237">
        <v>1</v>
      </c>
      <c r="F42" s="237" t="s">
        <v>153</v>
      </c>
    </row>
    <row r="43" spans="1:6" ht="30.75" thickBot="1" x14ac:dyDescent="0.3">
      <c r="A43" s="235" t="s">
        <v>141</v>
      </c>
      <c r="B43" s="236" t="s">
        <v>178</v>
      </c>
      <c r="C43" s="237">
        <v>10</v>
      </c>
      <c r="D43" s="237">
        <v>10</v>
      </c>
      <c r="E43" s="237">
        <v>10</v>
      </c>
      <c r="F43" s="237" t="s">
        <v>153</v>
      </c>
    </row>
    <row r="44" spans="1:6" ht="15.75" thickBot="1" x14ac:dyDescent="0.3">
      <c r="A44" s="248" t="s">
        <v>142</v>
      </c>
      <c r="B44" s="249"/>
      <c r="C44" s="249"/>
      <c r="D44" s="249"/>
      <c r="E44" s="249"/>
      <c r="F44" s="251"/>
    </row>
    <row r="45" spans="1:6" ht="15.75" thickBot="1" x14ac:dyDescent="0.3">
      <c r="A45" s="235" t="s">
        <v>143</v>
      </c>
      <c r="B45" s="236" t="s">
        <v>180</v>
      </c>
      <c r="C45" s="237">
        <v>5</v>
      </c>
      <c r="D45" s="237">
        <v>6</v>
      </c>
      <c r="E45" s="237">
        <v>6</v>
      </c>
      <c r="F45" s="237" t="s">
        <v>154</v>
      </c>
    </row>
    <row r="46" spans="1:6" ht="15.75" thickBot="1" x14ac:dyDescent="0.3">
      <c r="A46" s="248" t="s">
        <v>144</v>
      </c>
      <c r="B46" s="249"/>
      <c r="C46" s="249"/>
      <c r="D46" s="249"/>
      <c r="E46" s="249"/>
      <c r="F46" s="251"/>
    </row>
    <row r="47" spans="1:6" ht="15.75" thickBot="1" x14ac:dyDescent="0.3">
      <c r="A47" s="235" t="s">
        <v>145</v>
      </c>
      <c r="B47" s="236" t="s">
        <v>53</v>
      </c>
      <c r="C47" s="237">
        <v>0</v>
      </c>
      <c r="D47" s="237">
        <v>0</v>
      </c>
      <c r="E47" s="237">
        <v>0</v>
      </c>
      <c r="F47" s="237" t="s">
        <v>154</v>
      </c>
    </row>
    <row r="48" spans="1:6" ht="15.75" thickBot="1" x14ac:dyDescent="0.3">
      <c r="A48" s="248" t="s">
        <v>146</v>
      </c>
      <c r="B48" s="249"/>
      <c r="C48" s="249"/>
      <c r="D48" s="249"/>
      <c r="E48" s="249"/>
      <c r="F48" s="251"/>
    </row>
    <row r="49" spans="1:6" ht="15.75" thickBot="1" x14ac:dyDescent="0.3">
      <c r="A49" s="235" t="s">
        <v>147</v>
      </c>
      <c r="B49" s="236" t="s">
        <v>179</v>
      </c>
      <c r="C49" s="237">
        <v>25</v>
      </c>
      <c r="D49" s="237">
        <v>25</v>
      </c>
      <c r="E49" s="237">
        <v>25</v>
      </c>
      <c r="F49" s="237" t="s">
        <v>105</v>
      </c>
    </row>
    <row r="50" spans="1:6" ht="15.75" thickBot="1" x14ac:dyDescent="0.3">
      <c r="A50" s="248" t="s">
        <v>148</v>
      </c>
      <c r="B50" s="249"/>
      <c r="C50" s="249"/>
      <c r="D50" s="249"/>
      <c r="E50" s="249"/>
      <c r="F50" s="251"/>
    </row>
    <row r="51" spans="1:6" ht="16.5" customHeight="1" thickBot="1" x14ac:dyDescent="0.3">
      <c r="A51" s="248" t="s">
        <v>149</v>
      </c>
      <c r="B51" s="249"/>
      <c r="C51" s="249"/>
      <c r="D51" s="249"/>
      <c r="E51" s="249"/>
      <c r="F51" s="251"/>
    </row>
    <row r="52" spans="1:6" ht="15.75" thickBot="1" x14ac:dyDescent="0.3">
      <c r="A52" s="235" t="s">
        <v>150</v>
      </c>
      <c r="B52" s="236" t="s">
        <v>181</v>
      </c>
      <c r="C52" s="237">
        <v>25</v>
      </c>
      <c r="D52" s="237">
        <v>25</v>
      </c>
      <c r="E52" s="237">
        <v>25</v>
      </c>
      <c r="F52" s="237" t="s">
        <v>155</v>
      </c>
    </row>
    <row r="56" spans="1:6" ht="30" customHeight="1" x14ac:dyDescent="0.25"/>
    <row r="61" spans="1:6" ht="15.75" customHeight="1" x14ac:dyDescent="0.25"/>
    <row r="62" spans="1:6" ht="16.5" customHeight="1" x14ac:dyDescent="0.25"/>
    <row r="66" ht="32.25" customHeight="1" x14ac:dyDescent="0.25"/>
    <row r="77" ht="30" customHeight="1" x14ac:dyDescent="0.25"/>
  </sheetData>
  <mergeCells count="25">
    <mergeCell ref="A51:F51"/>
    <mergeCell ref="A16:F16"/>
    <mergeCell ref="A18:F18"/>
    <mergeCell ref="A21:F21"/>
    <mergeCell ref="A24:F24"/>
    <mergeCell ref="A27:F27"/>
    <mergeCell ref="A50:F50"/>
    <mergeCell ref="A31:F31"/>
    <mergeCell ref="A32:F32"/>
    <mergeCell ref="A35:F35"/>
    <mergeCell ref="A37:F37"/>
    <mergeCell ref="A40:F40"/>
    <mergeCell ref="A44:F44"/>
    <mergeCell ref="A46:F46"/>
    <mergeCell ref="A48:F48"/>
    <mergeCell ref="A29:F29"/>
    <mergeCell ref="A7:F7"/>
    <mergeCell ref="A1:A2"/>
    <mergeCell ref="C1:E1"/>
    <mergeCell ref="F1:F2"/>
    <mergeCell ref="A4:F4"/>
    <mergeCell ref="A5:F5"/>
    <mergeCell ref="A8:F8"/>
    <mergeCell ref="A11:F11"/>
    <mergeCell ref="A13:F13"/>
  </mergeCells>
  <phoneticPr fontId="31" type="noConversion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Programa - 08</vt:lpstr>
      <vt:lpstr>Stebėsenos rodikliai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Valasevičienė</dc:creator>
  <cp:lastModifiedBy>Simona Valasevičienė</cp:lastModifiedBy>
  <cp:lastPrinted>2024-01-02T12:00:18Z</cp:lastPrinted>
  <dcterms:created xsi:type="dcterms:W3CDTF">2015-06-05T18:17:20Z</dcterms:created>
  <dcterms:modified xsi:type="dcterms:W3CDTF">2024-01-26T08:06:14Z</dcterms:modified>
</cp:coreProperties>
</file>