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l.baltrusaitiene\Desktop\programų projektai 01.04\01-26\"/>
    </mc:Choice>
  </mc:AlternateContent>
  <xr:revisionPtr revIDLastSave="0" documentId="13_ncr:1_{BCBF3402-0379-4590-B951-E0D004EDEA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grama - 05" sheetId="1" r:id="rId1"/>
    <sheet name="Stebėsenos rodikliai" sheetId="2" r:id="rId2"/>
  </sheets>
  <definedNames>
    <definedName name="_xlnm.Print_Area" localSheetId="0">'Programa - 05'!$A$2:$N$205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03" i="1" l="1"/>
  <c r="M203" i="1"/>
  <c r="L203" i="1"/>
  <c r="L153" i="1"/>
  <c r="L154" i="1"/>
  <c r="L181" i="1"/>
  <c r="L182" i="1" s="1"/>
  <c r="L183" i="1" s="1"/>
  <c r="L196" i="1"/>
  <c r="L195" i="1"/>
  <c r="L193" i="1"/>
  <c r="L192" i="1"/>
  <c r="L191" i="1"/>
  <c r="L199" i="1"/>
  <c r="L198" i="1"/>
  <c r="L73" i="1"/>
  <c r="L72" i="1"/>
  <c r="L13" i="1"/>
  <c r="L14" i="1" s="1"/>
  <c r="L15" i="1" s="1"/>
  <c r="L151" i="1"/>
  <c r="L150" i="1"/>
  <c r="L163" i="1"/>
  <c r="L164" i="1" s="1"/>
  <c r="L172" i="1"/>
  <c r="L171" i="1"/>
  <c r="L176" i="1"/>
  <c r="L179" i="1"/>
  <c r="L180" i="1"/>
  <c r="L62" i="1"/>
  <c r="L58" i="1"/>
  <c r="L197" i="1"/>
  <c r="L194" i="1"/>
  <c r="L145" i="1"/>
  <c r="L35" i="1"/>
  <c r="L138" i="1"/>
  <c r="L143" i="1"/>
  <c r="L144" i="1"/>
  <c r="L152" i="1"/>
  <c r="L167" i="1"/>
  <c r="L175" i="1"/>
  <c r="L201" i="1"/>
  <c r="L200" i="1" s="1"/>
  <c r="N197" i="1"/>
  <c r="M197" i="1"/>
  <c r="N191" i="1"/>
  <c r="M191" i="1"/>
  <c r="N192" i="1"/>
  <c r="M192" i="1"/>
  <c r="N193" i="1"/>
  <c r="M193" i="1"/>
  <c r="N194" i="1"/>
  <c r="M194" i="1"/>
  <c r="N195" i="1"/>
  <c r="M195" i="1"/>
  <c r="N196" i="1"/>
  <c r="M196" i="1"/>
  <c r="N198" i="1"/>
  <c r="M198" i="1"/>
  <c r="N199" i="1"/>
  <c r="M199" i="1"/>
  <c r="N201" i="1"/>
  <c r="M201" i="1"/>
  <c r="M184" i="1"/>
  <c r="N184" i="1"/>
  <c r="M172" i="1"/>
  <c r="M171" i="1"/>
  <c r="N171" i="1"/>
  <c r="M164" i="1"/>
  <c r="M163" i="1"/>
  <c r="N163" i="1"/>
  <c r="N164" i="1" s="1"/>
  <c r="L139" i="1"/>
  <c r="L95" i="1"/>
  <c r="L96" i="1" s="1"/>
  <c r="L90" i="1"/>
  <c r="L91" i="1" s="1"/>
  <c r="L85" i="1"/>
  <c r="L86" i="1" s="1"/>
  <c r="L79" i="1"/>
  <c r="L80" i="1" s="1"/>
  <c r="L71" i="1"/>
  <c r="L65" i="1"/>
  <c r="L66" i="1" s="1"/>
  <c r="L69" i="1"/>
  <c r="L70" i="1" s="1"/>
  <c r="L45" i="1"/>
  <c r="L42" i="1"/>
  <c r="L39" i="1"/>
  <c r="L33" i="1"/>
  <c r="L30" i="1"/>
  <c r="L27" i="1"/>
  <c r="L20" i="1"/>
  <c r="M15" i="1"/>
  <c r="N138" i="1"/>
  <c r="M138" i="1"/>
  <c r="L184" i="1" l="1"/>
  <c r="L190" i="1"/>
  <c r="L189" i="1" s="1"/>
  <c r="L202" i="1" s="1"/>
  <c r="L46" i="1"/>
  <c r="L34" i="1"/>
  <c r="N179" i="1"/>
  <c r="N180" i="1" s="1"/>
  <c r="M179" i="1"/>
  <c r="M180" i="1" s="1"/>
  <c r="L135" i="1"/>
  <c r="M135" i="1"/>
  <c r="N135" i="1"/>
  <c r="L205" i="1" l="1"/>
  <c r="L204" i="1"/>
  <c r="N200" i="1"/>
  <c r="M200" i="1"/>
  <c r="N190" i="1" l="1"/>
  <c r="N189" i="1" s="1"/>
  <c r="N202" i="1" s="1"/>
  <c r="M190" i="1"/>
  <c r="M189" i="1" s="1"/>
  <c r="M202" i="1" s="1"/>
  <c r="M205" i="1" l="1"/>
  <c r="M204" i="1"/>
  <c r="N205" i="1"/>
  <c r="N204" i="1"/>
  <c r="N175" i="1"/>
  <c r="N176" i="1" s="1"/>
  <c r="M175" i="1"/>
  <c r="M176" i="1" s="1"/>
  <c r="N167" i="1"/>
  <c r="N172" i="1" s="1"/>
  <c r="M167" i="1"/>
  <c r="N150" i="1"/>
  <c r="N151" i="1" s="1"/>
  <c r="N152" i="1" s="1"/>
  <c r="M150" i="1"/>
  <c r="M151" i="1" s="1"/>
  <c r="M152" i="1" s="1"/>
  <c r="N143" i="1"/>
  <c r="N144" i="1" s="1"/>
  <c r="M143" i="1"/>
  <c r="M144" i="1" s="1"/>
  <c r="N132" i="1"/>
  <c r="M132" i="1"/>
  <c r="L132" i="1"/>
  <c r="N129" i="1"/>
  <c r="M129" i="1"/>
  <c r="L129" i="1"/>
  <c r="N126" i="1"/>
  <c r="M126" i="1"/>
  <c r="L126" i="1"/>
  <c r="N123" i="1"/>
  <c r="M123" i="1"/>
  <c r="L123" i="1"/>
  <c r="N120" i="1"/>
  <c r="M120" i="1"/>
  <c r="L120" i="1"/>
  <c r="N117" i="1"/>
  <c r="M117" i="1"/>
  <c r="L117" i="1"/>
  <c r="N114" i="1"/>
  <c r="M114" i="1"/>
  <c r="L114" i="1"/>
  <c r="N111" i="1"/>
  <c r="M111" i="1"/>
  <c r="L111" i="1"/>
  <c r="N108" i="1"/>
  <c r="M108" i="1"/>
  <c r="L108" i="1"/>
  <c r="N105" i="1"/>
  <c r="M105" i="1"/>
  <c r="L105" i="1"/>
  <c r="N102" i="1"/>
  <c r="M102" i="1"/>
  <c r="L102" i="1"/>
  <c r="N99" i="1"/>
  <c r="M99" i="1"/>
  <c r="L99" i="1"/>
  <c r="N95" i="1"/>
  <c r="N96" i="1" s="1"/>
  <c r="M95" i="1"/>
  <c r="M96" i="1" s="1"/>
  <c r="N90" i="1"/>
  <c r="N91" i="1" s="1"/>
  <c r="M90" i="1"/>
  <c r="M91" i="1" s="1"/>
  <c r="N85" i="1"/>
  <c r="N86" i="1" s="1"/>
  <c r="M85" i="1"/>
  <c r="M86" i="1" s="1"/>
  <c r="N79" i="1"/>
  <c r="N80" i="1" s="1"/>
  <c r="M79" i="1"/>
  <c r="M80" i="1" s="1"/>
  <c r="N69" i="1"/>
  <c r="N70" i="1" s="1"/>
  <c r="M69" i="1"/>
  <c r="M70" i="1" s="1"/>
  <c r="N65" i="1"/>
  <c r="N66" i="1" s="1"/>
  <c r="M65" i="1"/>
  <c r="M66" i="1" s="1"/>
  <c r="N61" i="1"/>
  <c r="M61" i="1"/>
  <c r="L61" i="1"/>
  <c r="N58" i="1"/>
  <c r="M58" i="1"/>
  <c r="N55" i="1"/>
  <c r="M55" i="1"/>
  <c r="L55" i="1"/>
  <c r="N52" i="1"/>
  <c r="M52" i="1"/>
  <c r="L52" i="1"/>
  <c r="N49" i="1"/>
  <c r="M49" i="1"/>
  <c r="L49" i="1"/>
  <c r="N45" i="1"/>
  <c r="M45" i="1"/>
  <c r="N42" i="1"/>
  <c r="M42" i="1"/>
  <c r="N39" i="1"/>
  <c r="M39" i="1"/>
  <c r="N33" i="1"/>
  <c r="M33" i="1"/>
  <c r="N30" i="1"/>
  <c r="M30" i="1"/>
  <c r="N26" i="1"/>
  <c r="M26" i="1"/>
  <c r="L26" i="1"/>
  <c r="N23" i="1"/>
  <c r="M23" i="1"/>
  <c r="L23" i="1"/>
  <c r="N20" i="1"/>
  <c r="M20" i="1"/>
  <c r="N13" i="1"/>
  <c r="N14" i="1" s="1"/>
  <c r="N15" i="1" s="1"/>
  <c r="M13" i="1"/>
  <c r="M14" i="1" s="1"/>
  <c r="N181" i="1" l="1"/>
  <c r="N182" i="1" s="1"/>
  <c r="M139" i="1"/>
  <c r="N139" i="1"/>
  <c r="M46" i="1"/>
  <c r="N34" i="1"/>
  <c r="N27" i="1"/>
  <c r="M27" i="1"/>
  <c r="M34" i="1"/>
  <c r="N46" i="1"/>
  <c r="N62" i="1"/>
  <c r="M145" i="1"/>
  <c r="M153" i="1" s="1"/>
  <c r="M154" i="1" s="1"/>
  <c r="N145" i="1"/>
  <c r="N153" i="1" s="1"/>
  <c r="N154" i="1" s="1"/>
  <c r="M62" i="1"/>
  <c r="M181" i="1" l="1"/>
  <c r="M182" i="1" s="1"/>
  <c r="M183" i="1" s="1"/>
  <c r="N183" i="1"/>
  <c r="N35" i="1"/>
  <c r="M71" i="1"/>
  <c r="N71" i="1"/>
  <c r="M35" i="1"/>
  <c r="N72" i="1" l="1"/>
  <c r="M72" i="1"/>
  <c r="M73" i="1" l="1"/>
  <c r="N73" i="1"/>
</calcChain>
</file>

<file path=xl/sharedStrings.xml><?xml version="1.0" encoding="utf-8"?>
<sst xmlns="http://schemas.openxmlformats.org/spreadsheetml/2006/main" count="711" uniqueCount="421">
  <si>
    <t>Programos kodas</t>
  </si>
  <si>
    <t>Prioriteto kodas</t>
  </si>
  <si>
    <t>Strateginio tikslo kodas</t>
  </si>
  <si>
    <t>Uždavinio kodas</t>
  </si>
  <si>
    <t>Priemonės kodas</t>
  </si>
  <si>
    <t>Veiklos kodas</t>
  </si>
  <si>
    <t>Veiklos pavadinimas</t>
  </si>
  <si>
    <t>Veiklos vykdytojas</t>
  </si>
  <si>
    <t>Finansavimo šaltinis</t>
  </si>
  <si>
    <t/>
  </si>
  <si>
    <t>1.1.1.1.1.</t>
  </si>
  <si>
    <t>Miesto tvarkymo ir statybos skyrius</t>
  </si>
  <si>
    <t>ESF</t>
  </si>
  <si>
    <t>Projekto rezultatų tęstinumo užtikrinimas, proc.</t>
  </si>
  <si>
    <t>SBB</t>
  </si>
  <si>
    <t>Viso:</t>
  </si>
  <si>
    <t>Iš viso priemonei:</t>
  </si>
  <si>
    <t>Iš viso uždaviniui:</t>
  </si>
  <si>
    <t>1.1.2.1.1.</t>
  </si>
  <si>
    <t>Esamų viešųjų erdvių ir objektų sutvarkymas, bei nepertraukiamos priežiūros užtikrinimas (T)</t>
  </si>
  <si>
    <t>Viešųjų vietų suoliukų įsigijimas, vnt.</t>
  </si>
  <si>
    <t>Administracinių patalpų tvarkymas, vnt.</t>
  </si>
  <si>
    <t>1.1.2.1.2.</t>
  </si>
  <si>
    <t>Juodkrantės Raganų kalno sutvarkymas (T)</t>
  </si>
  <si>
    <t>Architektūros ir teritorijų planavimo skyrius</t>
  </si>
  <si>
    <t>Projekto parengimas, proc.</t>
  </si>
  <si>
    <t>1.1.2.1.3.</t>
  </si>
  <si>
    <t>Teritorijų planavimo dokumentų rengimas (T)</t>
  </si>
  <si>
    <t>VB</t>
  </si>
  <si>
    <t>Dokumentų parengimas, vnt.</t>
  </si>
  <si>
    <t>1.1.2.2.1</t>
  </si>
  <si>
    <t>Juodkrantės sveikatingumo tako kapitalinis remontas (T)</t>
  </si>
  <si>
    <t>KPP</t>
  </si>
  <si>
    <t>Atlikti darbai, proc.</t>
  </si>
  <si>
    <t>1.1.2.2.2</t>
  </si>
  <si>
    <t>Pajūrio reakracinių zonų sutvarkymas (T)</t>
  </si>
  <si>
    <t>Detaliojo plano koregavimas, vnt.</t>
  </si>
  <si>
    <t>1.1.3.1.1.</t>
  </si>
  <si>
    <t>Nidos krantinės atnaujinimas (T)</t>
  </si>
  <si>
    <t>1.1.3.1.2.</t>
  </si>
  <si>
    <t>Pervalkos krantinės atnaujinimas (T)</t>
  </si>
  <si>
    <t>1.1.3.1.3.</t>
  </si>
  <si>
    <t>Preilos krantinės atnaujinimas (T)</t>
  </si>
  <si>
    <t>1.1.3.2.1.</t>
  </si>
  <si>
    <t>Nidos keleivinio uosto sutvarkymas (T)</t>
  </si>
  <si>
    <t>1.1.3.2.2.</t>
  </si>
  <si>
    <t>Preilos  prieplaukos įrengimas (T)</t>
  </si>
  <si>
    <t>Parengtas projektas, proc.</t>
  </si>
  <si>
    <t>1.1.3.2.4.</t>
  </si>
  <si>
    <t>Pervalkos prieplaukos įrengimas (T)</t>
  </si>
  <si>
    <t>1.1.3.2.5.</t>
  </si>
  <si>
    <t>1.1.3.2.6.</t>
  </si>
  <si>
    <t>SPP</t>
  </si>
  <si>
    <t>Sutvarkytas molas, vnt.</t>
  </si>
  <si>
    <t>1.1.3.3.2.</t>
  </si>
  <si>
    <t>Molo prie sporto mokyklos sutvarkymas (T)</t>
  </si>
  <si>
    <t>1.1.3.4.1.</t>
  </si>
  <si>
    <t>Vandens kelių sutvarkymas (T)</t>
  </si>
  <si>
    <t>Vidaus vandens kelių sutvarkymas, vnt.</t>
  </si>
  <si>
    <t>Iš viso tikslui:</t>
  </si>
  <si>
    <t>Iš viso prioritetui:</t>
  </si>
  <si>
    <t>2.1.1.1.1.</t>
  </si>
  <si>
    <t>Saugaus eismo priemonių įgyvendinimas (T)</t>
  </si>
  <si>
    <t>Gatvių asfalto dangų ženklinimas, km</t>
  </si>
  <si>
    <t xml:space="preserve">Kelio apšvietimo įrengimas, vnt. </t>
  </si>
  <si>
    <t>2.1.1.2.1.</t>
  </si>
  <si>
    <t>Nidos centrinės dalies sutvarkymas</t>
  </si>
  <si>
    <t>2.1.1.3.1.</t>
  </si>
  <si>
    <t>Elektromobilių įkrovimo stotelių įrengimas (T)</t>
  </si>
  <si>
    <t>Simonas Sakevičius</t>
  </si>
  <si>
    <t>2.1.1.4.1.</t>
  </si>
  <si>
    <t>Strateginio planavimo, investicijų ir turizmo skyrius</t>
  </si>
  <si>
    <t>2.1.1.5.1</t>
  </si>
  <si>
    <t xml:space="preserve"> Šaligatvių ir gatvių dangų remontas (T)</t>
  </si>
  <si>
    <t>Suremontuotos dangos plotas, m²</t>
  </si>
  <si>
    <t>2.1.1.5.2</t>
  </si>
  <si>
    <t>Miško ir Vilų gatvių privažiavimo įrengimas (T)</t>
  </si>
  <si>
    <t>2.1.1.5.3.</t>
  </si>
  <si>
    <t>Privažiavimų prie ūkinių pastatų Purvynės gatvėje, nauja statyba (T)</t>
  </si>
  <si>
    <t>Įgyvendintas projektas, proc.</t>
  </si>
  <si>
    <t>2.1.1.5.4.</t>
  </si>
  <si>
    <t>Vilų  gatvės rekonstrukcija (T)</t>
  </si>
  <si>
    <t xml:space="preserve">Parengtas techninis projektas, proc. </t>
  </si>
  <si>
    <t>2.1.1.5.5.</t>
  </si>
  <si>
    <t xml:space="preserve"> Preilos gatvės rekonstrukcija (T)</t>
  </si>
  <si>
    <t>2.1.1.5.6.</t>
  </si>
  <si>
    <t>Privažiavimo prie pietinės Pervalkos dalies, įrengimas (T)</t>
  </si>
  <si>
    <t>2.1.1.5.7.</t>
  </si>
  <si>
    <t>Privažiavimo tarp Pervalkos g. 42 ir Pervalkos g. 38 sutvarkymas (T)</t>
  </si>
  <si>
    <t>2.1.1.5.8.</t>
  </si>
  <si>
    <t>Žemės sklypo L. Rėzos g. 6D, Neringa, sutvarkymas (T)</t>
  </si>
  <si>
    <t>2.1.1.5.9.</t>
  </si>
  <si>
    <t>Naglių gatvės važiuojamosios dalies ruožo tarp koordinuotų taškų 14 ir 19, Neringa, rekonstravimo projektas.(T)</t>
  </si>
  <si>
    <t>2.1.1.5.10.</t>
  </si>
  <si>
    <t>Vėtrungių  gatvės ruožo rekonstravimo darbai (T)</t>
  </si>
  <si>
    <t>2.1.1.5.11.</t>
  </si>
  <si>
    <t>Automobilių stovėjimo aikštelės adresu Taikos g. 39, Neringa statybos darbai (T)</t>
  </si>
  <si>
    <t>Nidos aerodrome aikštelės rekonstrukcija (T)</t>
  </si>
  <si>
    <t>2.1.1.7.1.</t>
  </si>
  <si>
    <t>VŠĮ Nidos oro parko veikos organizavimas (T)</t>
  </si>
  <si>
    <t>VšĮ Nidos oro parkas</t>
  </si>
  <si>
    <t>Veiklos organizavimas, proc.</t>
  </si>
  <si>
    <t>2.1.2.3.1.</t>
  </si>
  <si>
    <t>SVA</t>
  </si>
  <si>
    <t>Šiukšliadėžių aptarnavimas, vnt.</t>
  </si>
  <si>
    <t>Smėlio mechaninis valymas, km</t>
  </si>
  <si>
    <t>Mobilių WC įsigijimas, vnt.</t>
  </si>
  <si>
    <t>Medžių genėjimas ir formavimas, vnt.</t>
  </si>
  <si>
    <t>Miško parko priežiūra, ha</t>
  </si>
  <si>
    <t>Šventinių renginių aptarnavimas, vnt.</t>
  </si>
  <si>
    <t>Stacionariųjų tualetų valymas, vnt.</t>
  </si>
  <si>
    <t>Konteinerinių tualetų valymas, vnt.</t>
  </si>
  <si>
    <t>Mobilių WC valymas, vnt.</t>
  </si>
  <si>
    <t>Kelio/inform. ženklų priežiūra, vnt.</t>
  </si>
  <si>
    <t>Medinių suolų priežiūra, vnt.</t>
  </si>
  <si>
    <t>Paplūdimių inventorius priežiūra, vnt.</t>
  </si>
  <si>
    <t>Kapinių priežiūros užtikrinimas, vnt.</t>
  </si>
  <si>
    <t>Viešųjų tualetų remontas, vnt.</t>
  </si>
  <si>
    <t>Vaikų žaidimo aikštelių priežiūra ir remontas, vnt.</t>
  </si>
  <si>
    <t xml:space="preserve">Žiemos tarnybos budėjimas, parų sk. </t>
  </si>
  <si>
    <t>Transporto priemonių ir mechanizmų įsigijimas (atnaujinimas), vnt.</t>
  </si>
  <si>
    <t>Šviestuvų ir prožektorių priežiūra, vnt.</t>
  </si>
  <si>
    <t>Šventinis, medžių papuošimas, vnt.</t>
  </si>
  <si>
    <t>Aptarnaujamų paplūdimių ilgis, km</t>
  </si>
  <si>
    <t>3.3.1.1.1.</t>
  </si>
  <si>
    <t>Daugiabučių namų renovacija (T)</t>
  </si>
  <si>
    <t>Parengtas investicinis planas, vnt.</t>
  </si>
  <si>
    <t>Modernizuota namų, vnt.</t>
  </si>
  <si>
    <t>3.3.1.1.2.</t>
  </si>
  <si>
    <t xml:space="preserve"> Daugiabučių namų remontas (T)</t>
  </si>
  <si>
    <t>Suremontuotų butų, vnt.</t>
  </si>
  <si>
    <t>3.3.1.2. 1.</t>
  </si>
  <si>
    <t>Projekto rodiklių monitoringas (ŠESD ataskaita, vnt.)</t>
  </si>
  <si>
    <t>3.3.1.2.2.</t>
  </si>
  <si>
    <t>Saulės elektrinės įrengimas Nidoje  (T)</t>
  </si>
  <si>
    <t>3.3.1.3.1</t>
  </si>
  <si>
    <t>Gatvių apšvietimo modernizavimas Neringos savivaldybėje (T)</t>
  </si>
  <si>
    <t xml:space="preserve">Parengtas techninis projektas, vnt. </t>
  </si>
  <si>
    <t>Iš viso programai:</t>
  </si>
  <si>
    <t>Priemonės pavadinimas</t>
  </si>
  <si>
    <t>Savivaldybės strateginio plėtros plano priemonės kodas</t>
  </si>
  <si>
    <t>2024 m. poreikis (tūkst. Eur)</t>
  </si>
  <si>
    <t>2026 m. poreikis (tūkst. Eur)</t>
  </si>
  <si>
    <t>2024 - 2026 METŲ STRATEGINIO VEIKLOS PLANO</t>
  </si>
  <si>
    <t>05. Miesto infrastruktūros priežiūros ir plėtros programa</t>
  </si>
  <si>
    <t>TIKSLŲ, UŽDAVINIŲ, PRIEMONIŲ, VEIKLŲ IR IŠLAIDŲ SUVESTINĖ</t>
  </si>
  <si>
    <t>2025 m. poreikis (tūkst. Eur)</t>
  </si>
  <si>
    <t>Darnaus pajūrio ir vandens turizmo bei konkurencingumo augimas</t>
  </si>
  <si>
    <t>Užtikrinti darnios vietokūros vystymą bei turizmo infrastruktūros patrauklumą</t>
  </si>
  <si>
    <t xml:space="preserve">Padidinti kurorto lankytinų objektų patrauklumą ir vykdyti paveldo aktualizavimą </t>
  </si>
  <si>
    <t xml:space="preserve">Paveldo objektų sutvarkymas (restauravimas) ir priežiūra </t>
  </si>
  <si>
    <t xml:space="preserve">Sukurti naują ir atnaujinti esamą viešąją rekreacinę ir turizmo infrastruktūrą, skirti mažinti sezoniškumą, užtikrinant tvarumo principus </t>
  </si>
  <si>
    <t xml:space="preserve">Esamų viešųjų erdvių ir objektų sutvarkymas, bei nepertraukiamos priežiūros užtikrinimas </t>
  </si>
  <si>
    <t xml:space="preserve">Dviračių takų atnaujinimas, sutvarkymas ir įrengimas </t>
  </si>
  <si>
    <t xml:space="preserve">Atnaujinti/aktualizuoti vandens transportą/kelius ir susijusią infrastruktūrą </t>
  </si>
  <si>
    <t xml:space="preserve">Krantinių infrastruktūros atnaujinimas </t>
  </si>
  <si>
    <t xml:space="preserve">Uostų ir prieplaukų infrastruktūros sukūrimas ir vystymas </t>
  </si>
  <si>
    <t xml:space="preserve">Infrastruktūros tinkamos buriavimui ir kitoms vandens sporto veikloms pritaikymas </t>
  </si>
  <si>
    <t xml:space="preserve">Vandens transporto jungčių bei susijusių veiklų vystymas, grįstas bendradarbiavimo pagrindu užtikrinant tvarumo principus </t>
  </si>
  <si>
    <t>Patrauklios aplinkos gyvenimui ir poilsiui kūrimas</t>
  </si>
  <si>
    <t xml:space="preserve">Kryptingai vystyti darnaus judumo planą </t>
  </si>
  <si>
    <t xml:space="preserve">Išvystyti darnią susisiekimo sistemą, skatinti judumą ekologiškomis transporto priemonėmis ir išplėsti jų infrastruktūrą </t>
  </si>
  <si>
    <t xml:space="preserve">Eismo saugumo gerinimui reikalingų inžinerinių saugaus eismo priemonių diegimas </t>
  </si>
  <si>
    <t xml:space="preserve">Darnaus judumo priemonių diegimas </t>
  </si>
  <si>
    <t xml:space="preserve">Ekologiško transporto paslaugos sukūrimas ir būtinosios infrastruktūros įrengimas </t>
  </si>
  <si>
    <t xml:space="preserve">Efektyvios automobilių stovėjimo infrastruktūros sukūrimas  </t>
  </si>
  <si>
    <t xml:space="preserve">Susisiekimo dangų atnaujinimas </t>
  </si>
  <si>
    <t xml:space="preserve">Efektyvaus Nidos aerodromo veiklos organizavimas </t>
  </si>
  <si>
    <t>Sukurti svečiams ir gyventojams patrauklią ir saugią aplinką</t>
  </si>
  <si>
    <t xml:space="preserve">Viešųjų erdvių tvarkymas, atnaujinimas ir priežiūra </t>
  </si>
  <si>
    <t>Efektyvus Neringos savivaldybės valdymas</t>
  </si>
  <si>
    <t>Kurti žaliosios savivaldybės modelį</t>
  </si>
  <si>
    <t xml:space="preserve">Organizuoti tvarų ir efektyvų energetinių išteklių panaudojimą </t>
  </si>
  <si>
    <t xml:space="preserve">Daugiabučių modernizavimo programos parengimas ir kvartalinės renovacijos vykdymas </t>
  </si>
  <si>
    <t xml:space="preserve">Atsinaujinančių energijos šaltinių plėtros vykdymas </t>
  </si>
  <si>
    <t xml:space="preserve">Gatvių apšvietimo modernizavimas </t>
  </si>
  <si>
    <t>Finansavimo šaltiniai</t>
  </si>
  <si>
    <t>2024 m. poreikis</t>
  </si>
  <si>
    <t>2025 m. poreikis</t>
  </si>
  <si>
    <t>2026 m. poreikis</t>
  </si>
  <si>
    <t>Lėšų poreikis</t>
  </si>
  <si>
    <t>SAVIVALDYBĖS  LĖŠOS, IŠ VISO:</t>
  </si>
  <si>
    <t>Savivaldybės biudžetas (įskaitant skolintas lėšas) (SB)</t>
  </si>
  <si>
    <t>Iš jo:
savivaldybės biudžeto lėšos (nuosavos, be ankstesnių metų likučio) (SBB)</t>
  </si>
  <si>
    <t>Aplinkos apsaugos rėmimo specialioji programa (AAP)</t>
  </si>
  <si>
    <t>Visuomenės sveikatos rėmimo specialioji programa (VSP)</t>
  </si>
  <si>
    <t>Lietuvos Respublikos valstybės biudžeto dotacijos (VB)</t>
  </si>
  <si>
    <t>Kelių priežiūros ir plėtros programos lėšos (KPP)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</si>
  <si>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</si>
  <si>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</si>
  <si>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</si>
  <si>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</si>
  <si>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ŠALTINIAI, IŠ VISO: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</si>
  <si>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</si>
  <si>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</si>
  <si>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</si>
  <si>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</si>
  <si>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IŠ VISO:</t>
  </si>
  <si>
    <t>Finansavimo šaltinių suvestinė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</si>
  <si>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</si>
  <si>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</si>
  <si>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</si>
  <si>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</si>
  <si>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</si>
  <si>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3.3 tikslas. Kurti žaliosios savivaldybės modelį</t>
  </si>
  <si>
    <t>1.1 tikslas. Užtikrinti darnios vietokūros vystymą bei turizmo infrastruktūros patrauklumą</t>
  </si>
  <si>
    <t>R-05-01-01</t>
  </si>
  <si>
    <t>R-05-01-02</t>
  </si>
  <si>
    <t xml:space="preserve">1.1.1 uždavinys. Padidinti kurorto lankytinų objektų patrauklumą ir vykdyti paveldo aktualizavimą </t>
  </si>
  <si>
    <t>V-01-01-01-01-01</t>
  </si>
  <si>
    <t xml:space="preserve">1.1.2 uždavinys. Sukurti naują ir atnaujinti esamą viešąją rekreacinę ir turizmo infrastruktūrą, skirti mažinti sezoniškumą, užtikrinant tvarumo principus </t>
  </si>
  <si>
    <t>V-01-01-02-01-01-01</t>
  </si>
  <si>
    <t>V-01-01-02-01-01-02</t>
  </si>
  <si>
    <t>V-01-01-02-01-01-03</t>
  </si>
  <si>
    <t>V-01-01-02-01-01-04</t>
  </si>
  <si>
    <t>V-01-01-02-01-01-05</t>
  </si>
  <si>
    <t>Šlovės tako įrengimas, proc.</t>
  </si>
  <si>
    <t>V-01-01-02-01-02</t>
  </si>
  <si>
    <t>V-01-01-02-01-03</t>
  </si>
  <si>
    <t>V-01-01-02-02-01</t>
  </si>
  <si>
    <t>V-01-01-02-02-02</t>
  </si>
  <si>
    <t xml:space="preserve">1.1.3 uždavinys. Atnaujinti/aktualizuoti vandens transportą/kelius ir susijusią infrastruktūrą </t>
  </si>
  <si>
    <t>Projekto parengimas, vnt.</t>
  </si>
  <si>
    <t>V-01-01-03-01-01</t>
  </si>
  <si>
    <t>V-01-01-03-01-02</t>
  </si>
  <si>
    <t>Atlikta darbų, proc.</t>
  </si>
  <si>
    <t>V-01-01-03-01-03</t>
  </si>
  <si>
    <t>1.1.1.1.1 veikla. Projekto "Neringos savivaldybės teritorijos kraštovaizdžio gerinimas" įgyvendinimas</t>
  </si>
  <si>
    <t>1.1.2.1.1 veikla. Esamų viešųjų erdvių ir objektų sutvarkymas, bei nepertraukiamos priežiūros užtikrinimas</t>
  </si>
  <si>
    <t>1.1.2.1.2 veikla. Juodkrantės Raganų kalno sutvarkymas</t>
  </si>
  <si>
    <t>1.1.2.1.3 veikla. Teritorijų planavimo dokumentų rengimas</t>
  </si>
  <si>
    <t>1.1.2.2.1 veikla. Juodkrantės sveikatingumo tako kapitalinis remontas</t>
  </si>
  <si>
    <t>1.1.3.1.1 veikla. Nidos krantinės atnaujinimas</t>
  </si>
  <si>
    <t>1.1.3.1.2 veikla. Pervalkos krantinės atnaujinimas</t>
  </si>
  <si>
    <t>1.1.3.1.3 veikla. Preilos krantinės atnaujinimas</t>
  </si>
  <si>
    <t>1.1.3.2.1 veikla. Nidos keleivinio uosto sutvarkymas</t>
  </si>
  <si>
    <t>V-01-01-03-02-01-01</t>
  </si>
  <si>
    <t>Kolonėlės įrengimas, vnt.</t>
  </si>
  <si>
    <t>V-01-01-03-02-01-02</t>
  </si>
  <si>
    <t>1.1.3.2.2 veikla. Preilos prieplaukos įrengimas</t>
  </si>
  <si>
    <t>V-01-01-03-02-02</t>
  </si>
  <si>
    <t xml:space="preserve">1.1.3.2.4 veikla. Pervalkos prieplaukos įrengimas </t>
  </si>
  <si>
    <t>V-01-01-03-02-04</t>
  </si>
  <si>
    <t>1.1.3.2.5 veikla. Juodkrantės uosto L. Rėzos g. 1D, Neringos sav. Neringos m. statyba</t>
  </si>
  <si>
    <t>V-01-01-03-02-05</t>
  </si>
  <si>
    <t>1.1.3.2.6 veikla. Pervalkos molo sutvarkymas</t>
  </si>
  <si>
    <t>V-01-01-03-02-06</t>
  </si>
  <si>
    <t>1.1.3.3.2 veikla. Molo prie sporto mokyklos sutvarkymas</t>
  </si>
  <si>
    <t>V-01-01-03-03-02</t>
  </si>
  <si>
    <t xml:space="preserve">1.1.3.4.1 veikla. Vandens kelių sutvarkymas </t>
  </si>
  <si>
    <t>V-01-01-03-04-01</t>
  </si>
  <si>
    <t>R-02-02-01</t>
  </si>
  <si>
    <t>Susisiekimo projektų įgyvendinimas, vnt.</t>
  </si>
  <si>
    <t>R-02-02-02</t>
  </si>
  <si>
    <t>Saugaus eismo priemonių diegimas, vnt.</t>
  </si>
  <si>
    <t xml:space="preserve">2.1 tikslas. Kryptingai vystyti darnaus judumo planą </t>
  </si>
  <si>
    <t xml:space="preserve">2.1.1 uždavinys. Išvystyti darnią susisiekimo sistemą, skatinti judumą ekologiškomis transporto priemonėmis ir išplėsti jų infrastruktūrą </t>
  </si>
  <si>
    <t>2.1.1.1.1 veikla. Saugaus eismo priemonių įgyvendinimas</t>
  </si>
  <si>
    <t>V-02-01-01-01-01-01</t>
  </si>
  <si>
    <t>V-02-01-01-01-01-02</t>
  </si>
  <si>
    <t>V-02-01-01-02-01-01</t>
  </si>
  <si>
    <t>V-02-01-01-02-01-02</t>
  </si>
  <si>
    <t>2.1.1.3.1 veikla. Elektromobilių įkrovimo stotelių įrengimas</t>
  </si>
  <si>
    <t>V-02-01-01-03-01</t>
  </si>
  <si>
    <t>V-02-01-01-04-01</t>
  </si>
  <si>
    <t>2.1.1.5.1 veikla. Šaligatvių ir gatvių dangų remontas</t>
  </si>
  <si>
    <t>V-02-01-01-05-01</t>
  </si>
  <si>
    <t>V-02-01-01-05-02</t>
  </si>
  <si>
    <t>2.1.1.5.3 veikla. Privažiavimų prie ūkinių pastatų Purvynės gatvėje, nauja statyba</t>
  </si>
  <si>
    <t>V-02-01-01-05-03</t>
  </si>
  <si>
    <t>2.1.1.5.4 veikla. Vilų gatvės rekonstrukcija</t>
  </si>
  <si>
    <t>V-02-01-01-05-04</t>
  </si>
  <si>
    <t>2.1.1.5.5 veikla. Preilos gatvės rekonstrukcija</t>
  </si>
  <si>
    <t>V-02-01-01-05-05</t>
  </si>
  <si>
    <t>2.1.1.5.6 veikla. Privažiavimo prie pietinės Pervalkos dalies, įrengimas</t>
  </si>
  <si>
    <t>V-02-01-01-05-06</t>
  </si>
  <si>
    <t>2.1.1.5.7 veikla. Privažiavimo tarp Pervalkos g. 42 ir Pervalkos g. 38 sutvarkymas</t>
  </si>
  <si>
    <t>V-02-01-01-05-07</t>
  </si>
  <si>
    <t>2.1.1.5.8 veikla. Žemės sklypo L. Rėzos g. 6D, Neringa, sutvarkymas</t>
  </si>
  <si>
    <t>V-02-01-01-05-08</t>
  </si>
  <si>
    <t>2.1.1.5.9 veikla. Naglių gatvės važiuojamosios dalies ruožo tarp koordinuotų taškų 14 ir 19, Neringa, rekonstravimo projektas</t>
  </si>
  <si>
    <t>V-02-01-01-05-09</t>
  </si>
  <si>
    <t>V-02-01-01-05-10</t>
  </si>
  <si>
    <t>2.1.1.5.10 veikla. Vėtrungių gatvės ruožo rekonstravimo darbai</t>
  </si>
  <si>
    <t>2.1.1.5.11 veikla. Automobilių stovėjimo aikštelės adresu Taikos g. 39, Neringa statybos darbai</t>
  </si>
  <si>
    <t>V-02-01-01-05-11</t>
  </si>
  <si>
    <t>2.1.1.7.1 veikla. VŠĮ Nidos oro parko veikos organizavimas</t>
  </si>
  <si>
    <t>V-02-01-01-07-01</t>
  </si>
  <si>
    <t>2.1.2 uždavinys. Sukurti svečiams ir gyventojams patrauklią ir saugią aplinką</t>
  </si>
  <si>
    <t>V-02-01-02-03-01-01</t>
  </si>
  <si>
    <t>V-02-01-02-03-01-02</t>
  </si>
  <si>
    <t>V-02-01-02-03-01-03</t>
  </si>
  <si>
    <t>V-02-01-02-03-01-04</t>
  </si>
  <si>
    <t>V-02-01-02-03-01-05</t>
  </si>
  <si>
    <t>V-02-01-02-03-01-06</t>
  </si>
  <si>
    <t>V-02-01-02-03-01-07</t>
  </si>
  <si>
    <t>V-02-01-02-03-01-08</t>
  </si>
  <si>
    <t>V-02-01-02-03-01-09</t>
  </si>
  <si>
    <t>V-02-01-02-03-01-10</t>
  </si>
  <si>
    <t>V-02-01-02-03-01-11</t>
  </si>
  <si>
    <t>V-02-01-02-03-01-12</t>
  </si>
  <si>
    <t>V-02-01-02-03-01-13</t>
  </si>
  <si>
    <t>V-02-01-02-03-01-14</t>
  </si>
  <si>
    <t>V-02-01-02-03-01-15</t>
  </si>
  <si>
    <t>V-02-01-02-03-01-16</t>
  </si>
  <si>
    <t>V-02-01-02-03-01-17</t>
  </si>
  <si>
    <t>V-02-01-02-03-01-18</t>
  </si>
  <si>
    <t>V-02-01-02-03-01-19</t>
  </si>
  <si>
    <t>V-02-01-02-03-01-20</t>
  </si>
  <si>
    <t>V-02-01-02-03-01-21</t>
  </si>
  <si>
    <t>V-02-01-02-03-01-22</t>
  </si>
  <si>
    <t>V-02-01-02-03-01-23</t>
  </si>
  <si>
    <t>V-02-01-02-03-01-24</t>
  </si>
  <si>
    <t>V-02-01-02-03-01-25</t>
  </si>
  <si>
    <t>V-02-01-02-03-01-26</t>
  </si>
  <si>
    <t>V-02-01-02-03-01-27</t>
  </si>
  <si>
    <t>V-02-01-02-03-01-28</t>
  </si>
  <si>
    <t>V-02-01-02-03-01-29</t>
  </si>
  <si>
    <t>V-02-01-02-03-01-30</t>
  </si>
  <si>
    <t>V-02-01-02-03-01-31</t>
  </si>
  <si>
    <t>V-02-01-02-03-01-32</t>
  </si>
  <si>
    <t>V-02-01-02-03-01-33</t>
  </si>
  <si>
    <t>V-02-01-02-03-01-34</t>
  </si>
  <si>
    <t>V-02-01-02-03-01-35</t>
  </si>
  <si>
    <t>V-02-01-02-03-01-36</t>
  </si>
  <si>
    <t>V-02-01-02-03-01-37</t>
  </si>
  <si>
    <t>V-02-01-02-03-01-38</t>
  </si>
  <si>
    <t>V-02-01-02-03-01-39</t>
  </si>
  <si>
    <t>V-02-01-02-03-01-40</t>
  </si>
  <si>
    <t>R-05-03-01</t>
  </si>
  <si>
    <t xml:space="preserve">Projektų įgyvendinimas, kuriuose mažinamas energijos suvartojimas, vnt. </t>
  </si>
  <si>
    <t xml:space="preserve">3.3.1 uždavinys. Organizuoti tvarų ir efektyvų energetinių išteklių panaudojimą </t>
  </si>
  <si>
    <t>3.3.1.1.1 veikla. Daugiabučių namų renovacija</t>
  </si>
  <si>
    <t>V-03-03-01-01-01-01</t>
  </si>
  <si>
    <t>V-03-03-01-01-01-02</t>
  </si>
  <si>
    <t>3.3.1.1.2 veikla. Daugiabučių namų remontas</t>
  </si>
  <si>
    <t>V-03-03-01-01-02-01</t>
  </si>
  <si>
    <t>V-03-03-01-01-02-02</t>
  </si>
  <si>
    <t>V-03-03-01-02-01-01</t>
  </si>
  <si>
    <t>V-03-03-01-02-01-02</t>
  </si>
  <si>
    <t>3.3.1.3.1 veikla. Gatvių apšvietimo modernizavimas Neringos savivaldybėje</t>
  </si>
  <si>
    <t>V-03-03-01-03-01</t>
  </si>
  <si>
    <r>
      <t>Važiuojamųjų dangų valymas,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</si>
  <si>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Gyvenviečių šaligatvių dangų valymas,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</si>
  <si>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Žaliųjų plotų valymas,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</si>
  <si>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Miško takų dangų valymas,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</si>
  <si>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Paplūdimių valymas,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</si>
  <si>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Skverų priežiūra,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</si>
  <si>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Gyvatvorių formavimas,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</si>
  <si>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Želdynų įrengimas,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</si>
  <si>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Želdynų atnaujinimas,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</si>
  <si>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Daugiamečių želdynų priežiūra,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</si>
  <si>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Želdynų apsauga,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</si>
  <si>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Dekoratyvinių krūmų priežiūra,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</si>
  <si>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Skverų dangos atstatymas,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</si>
  <si>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Pastatų vidaus patalpų valymas,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</si>
  <si>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Asfalto dangos remontas,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</si>
  <si>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Trinkelių dangos remontas,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</si>
  <si>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Dangų valymas žiemą, t. 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</si>
  <si>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t>1.1.</t>
  </si>
  <si>
    <t>1.1.1.1.</t>
  </si>
  <si>
    <t>1.1.2.1.</t>
  </si>
  <si>
    <t>1.1.2.2.</t>
  </si>
  <si>
    <t>1.1.3.1.</t>
  </si>
  <si>
    <t>1.1.3.2.</t>
  </si>
  <si>
    <t>1.1.3.3.</t>
  </si>
  <si>
    <t>1.1.3.4.</t>
  </si>
  <si>
    <t>2.1.</t>
  </si>
  <si>
    <t>2.1.1.1.</t>
  </si>
  <si>
    <t>2.1.1.2.</t>
  </si>
  <si>
    <t>2.1.1.3.</t>
  </si>
  <si>
    <t>2.1.1.4.</t>
  </si>
  <si>
    <t>2.1.1.5.</t>
  </si>
  <si>
    <t>2.1.2.3.</t>
  </si>
  <si>
    <t>3.3.</t>
  </si>
  <si>
    <t>3.3.1.1.</t>
  </si>
  <si>
    <t>3.3.1.2.</t>
  </si>
  <si>
    <t>3.3.1.3.</t>
  </si>
  <si>
    <t>KTF</t>
  </si>
  <si>
    <t>Pervalkos molo sutvarkymas (statyba) (T)</t>
  </si>
  <si>
    <t>2.1.1.5.13.</t>
  </si>
  <si>
    <t>Neringos savivaldybės teritorijoje esančių vietinės reikšmės kelių, gatvių bei dviračių ir pėsčiųjų takų projektų rengimas (T)</t>
  </si>
  <si>
    <t>3.3.1.5.1</t>
  </si>
  <si>
    <t>2.1.1.5.14.</t>
  </si>
  <si>
    <t>V-03-03-01-05-01</t>
  </si>
  <si>
    <t>3.3.1.5.</t>
  </si>
  <si>
    <t>Juodkrantės uosto L. Rėzos g. 1D, Neringos sav., Neringos m. statyba (RPP)</t>
  </si>
  <si>
    <t>Darnaus judumo priemonių diegimas Neringos savivaldybėje (T)</t>
  </si>
  <si>
    <t>Atsinaujinančių energijos išteklių panaudojimas Neringos savivaldybės administracijos valdomuose pastatuose (T)</t>
  </si>
  <si>
    <t>3.3.1.2.1 veikla. Atsinaujinančių energijos išteklių panaudojimas Neringos savivaldybės administracijos valdomuose pastatuose</t>
  </si>
  <si>
    <t>Pervalkos dviračių tako atkarpos įrengimas (RPP)</t>
  </si>
  <si>
    <t xml:space="preserve"> Vandens tiekimo apskaitos sistemos atnaujinimas (P)</t>
  </si>
  <si>
    <t>Nuotolinio nuskaitymo vandens tiekimo apskaitos sistemos sukūrimas Neringos savivaldybėje</t>
  </si>
  <si>
    <t>Parengtas techninis projektas, vnt.</t>
  </si>
  <si>
    <t>05 Miesto infrastruktūros priežiūros ir plėtros programa</t>
  </si>
  <si>
    <t>Įgyvendinti projektai, vnt.</t>
  </si>
  <si>
    <t>Viešųjų vietų tvarkymas, ESO sąlygų išėmimas, vnt.</t>
  </si>
  <si>
    <t>Konteinerinių tualetų įsigijimas, vnt.</t>
  </si>
  <si>
    <t>1.1.2.2.2 veikla. Pajūrio rekreacinių zonų sutvarkymas</t>
  </si>
  <si>
    <t>2.1.1.2.1 veikla. Projekto „Darnaus judumo priemonių diegimas Neringos savivaldybėje“ įgyvendinimas</t>
  </si>
  <si>
    <t>Taikos gatvės rekonstravimas, vnt.</t>
  </si>
  <si>
    <t>2.1.1.4.1 veikla. Projekto „Parking gets smart“ (Automobilių statymas tampa išmanus) pagal 2014-2020 m. Pietų Baltijos bendradarbiavimo per sieną programą" įgyvendinimas</t>
  </si>
  <si>
    <t>2.1.1.5.2 veikla. Miško ir Vilų gatvių privažiavimo įrengimas</t>
  </si>
  <si>
    <t xml:space="preserve">2.1.1.5.13 veikla. Neringos savivaldybės teritorijoje esančių vietinės reikšmės kelių, gatvių bei dviračių ir pėsčiųjų takų projektų rengimas </t>
  </si>
  <si>
    <t> V-02-01-01-05-13</t>
  </si>
  <si>
    <t>2.1.1.5.14 veikla. Pervalkos dviračių tako atkarpos įrengimas (P)</t>
  </si>
  <si>
    <t> V-02-01-01-05-14-01</t>
  </si>
  <si>
    <t> 2.1.1.5.</t>
  </si>
  <si>
    <r>
      <t> </t>
    </r>
    <r>
      <rPr>
        <sz val="11"/>
        <color theme="1"/>
        <rFont val="Times New Roman"/>
        <family val="1"/>
        <charset val="186"/>
      </rPr>
      <t>V-02-01-01-05-14-02</t>
    </r>
  </si>
  <si>
    <t>Mokamų aikštelių sk.</t>
  </si>
  <si>
    <t>Kontrolierių sk.</t>
  </si>
  <si>
    <t xml:space="preserve">Purvynės g. (21-29) namų remontas, vnt. </t>
  </si>
  <si>
    <t xml:space="preserve">3.3.1.5.1 veikla. „Nuotolinio nuskaitymo vandens tiekimo apskaitos sistemos sukūrimas Neringos savivaldybėje“ </t>
  </si>
  <si>
    <t>Vykdomų teritorijų planavimo projektų sk., vnt.</t>
  </si>
  <si>
    <t>Įrengtų elektromobilių įkrovimo stotelių sk., vnt.</t>
  </si>
  <si>
    <t>Skęstančiųjų gelbėjimo postų sk., vnt.</t>
  </si>
  <si>
    <t>BĮ „Paslaugos Neringai“</t>
  </si>
  <si>
    <t xml:space="preserve"> BĮ „Paslaugos Neringai“ veiklos organizavimas (T)</t>
  </si>
  <si>
    <t>Projektas „Parking gets smart“ (Automobilių statymas tampa išmanus) pagal 2014-2020 m. Pietų Baltijos bendradarbiavimo per sieną programą (T)</t>
  </si>
  <si>
    <t xml:space="preserve"> Projekto „Neringos savivaldybės teritorijos kraštovaizdžio gerinimas“ įgyvendinimas (T)</t>
  </si>
  <si>
    <t>2.1.2.3.1 veikla. BĮ „Paslaugos Neringai“ veiklos organizavimas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</si>
</sst>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  <charset val="186"/>
    </font>
    <font>
      <sz val="14"/>
      <color indexed="8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4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name val="Calibri"/>
      <family val="2"/>
      <scheme val="minor"/>
    </font>
    <font>
      <vertAlign val="superscript"/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Calibri"/>
      <family val="2"/>
      <scheme val="minor"/>
    </font>
    <font>
      <sz val="12"/>
      <color rgb="FF000000"/>
      <name val="Times New Roman"/>
      <family val="1"/>
      <charset val="186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EEAF6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371">
    <xf numFmtId="0" fontId="0" fillId="0" borderId="0" xfId="0"/>
    <xf numFmtId="0" fontId="3" fillId="0" borderId="0" xfId="0" applyFont="1"/>
    <xf numFmtId="0" fontId="2" fillId="5" borderId="12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center" vertical="center" wrapText="1"/>
    </xf>
    <xf numFmtId="49" fontId="1" fillId="5" borderId="12" xfId="0" applyNumberFormat="1" applyFont="1" applyFill="1" applyBorder="1" applyAlignment="1">
      <alignment horizontal="center" vertical="center" wrapText="1"/>
    </xf>
    <xf numFmtId="49" fontId="1" fillId="5" borderId="13" xfId="0" applyNumberFormat="1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5" fillId="7" borderId="13" xfId="0" applyFont="1" applyFill="1" applyBorder="1" applyAlignment="1">
      <alignment horizontal="left" vertical="center"/>
    </xf>
    <xf numFmtId="0" fontId="5" fillId="7" borderId="7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0" fontId="4" fillId="8" borderId="21" xfId="0" applyFont="1" applyFill="1" applyBorder="1" applyAlignment="1">
      <alignment horizontal="center" vertical="center"/>
    </xf>
    <xf numFmtId="164" fontId="4" fillId="8" borderId="21" xfId="0" applyNumberFormat="1" applyFont="1" applyFill="1" applyBorder="1" applyAlignment="1">
      <alignment horizontal="center" vertical="center"/>
    </xf>
    <xf numFmtId="164" fontId="4" fillId="9" borderId="21" xfId="0" applyNumberFormat="1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64" fontId="4" fillId="10" borderId="21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1" fillId="10" borderId="21" xfId="0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horizontal="right" vertic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4" fillId="8" borderId="24" xfId="0" applyNumberFormat="1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164" fontId="1" fillId="8" borderId="21" xfId="0" applyNumberFormat="1" applyFont="1" applyFill="1" applyBorder="1" applyAlignment="1">
      <alignment horizontal="center" vertical="center"/>
    </xf>
    <xf numFmtId="164" fontId="4" fillId="9" borderId="24" xfId="0" applyNumberFormat="1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left" vertical="center"/>
    </xf>
    <xf numFmtId="0" fontId="5" fillId="11" borderId="8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right" vertical="center"/>
    </xf>
    <xf numFmtId="164" fontId="1" fillId="5" borderId="13" xfId="0" applyNumberFormat="1" applyFont="1" applyFill="1" applyBorder="1" applyAlignment="1">
      <alignment horizontal="center" vertical="center"/>
    </xf>
    <xf numFmtId="164" fontId="4" fillId="12" borderId="32" xfId="0" applyNumberFormat="1" applyFont="1" applyFill="1" applyBorder="1" applyAlignment="1">
      <alignment horizontal="center" vertical="center"/>
    </xf>
    <xf numFmtId="164" fontId="4" fillId="12" borderId="21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5" fillId="2" borderId="0" xfId="0" applyFont="1" applyFill="1"/>
    <xf numFmtId="0" fontId="6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/>
    </xf>
    <xf numFmtId="0" fontId="4" fillId="8" borderId="37" xfId="0" applyFont="1" applyFill="1" applyBorder="1" applyAlignment="1">
      <alignment horizontal="center" vertical="center"/>
    </xf>
    <xf numFmtId="164" fontId="4" fillId="8" borderId="38" xfId="0" applyNumberFormat="1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right" vertical="center"/>
    </xf>
    <xf numFmtId="0" fontId="4" fillId="5" borderId="18" xfId="0" applyFont="1" applyFill="1" applyBorder="1" applyAlignment="1">
      <alignment horizontal="right" vertical="center"/>
    </xf>
    <xf numFmtId="164" fontId="1" fillId="11" borderId="13" xfId="0" applyNumberFormat="1" applyFont="1" applyFill="1" applyBorder="1" applyAlignment="1">
      <alignment horizontal="center" vertical="center"/>
    </xf>
    <xf numFmtId="164" fontId="4" fillId="13" borderId="7" xfId="0" applyNumberFormat="1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 wrapText="1"/>
    </xf>
    <xf numFmtId="0" fontId="1" fillId="14" borderId="21" xfId="0" applyFont="1" applyFill="1" applyBorder="1" applyAlignment="1">
      <alignment horizontal="center" vertical="center" wrapText="1"/>
    </xf>
    <xf numFmtId="0" fontId="1" fillId="14" borderId="24" xfId="0" applyFont="1" applyFill="1" applyBorder="1" applyAlignment="1">
      <alignment horizontal="center" vertical="center" wrapText="1"/>
    </xf>
    <xf numFmtId="165" fontId="1" fillId="14" borderId="45" xfId="0" applyNumberFormat="1" applyFont="1" applyFill="1" applyBorder="1" applyAlignment="1">
      <alignment horizontal="center"/>
    </xf>
    <xf numFmtId="165" fontId="1" fillId="5" borderId="21" xfId="0" applyNumberFormat="1" applyFont="1" applyFill="1" applyBorder="1" applyAlignment="1">
      <alignment horizontal="center"/>
    </xf>
    <xf numFmtId="165" fontId="2" fillId="0" borderId="46" xfId="0" applyNumberFormat="1" applyFont="1" applyBorder="1" applyAlignment="1">
      <alignment horizontal="center"/>
    </xf>
    <xf numFmtId="165" fontId="2" fillId="18" borderId="46" xfId="0" applyNumberFormat="1" applyFont="1" applyFill="1" applyBorder="1" applyAlignment="1">
      <alignment horizontal="center"/>
    </xf>
    <xf numFmtId="165" fontId="2" fillId="0" borderId="45" xfId="0" applyNumberFormat="1" applyFont="1" applyBorder="1" applyAlignment="1">
      <alignment horizontal="center"/>
    </xf>
    <xf numFmtId="165" fontId="1" fillId="5" borderId="31" xfId="0" applyNumberFormat="1" applyFont="1" applyFill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42" xfId="0" applyNumberFormat="1" applyFont="1" applyBorder="1" applyAlignment="1">
      <alignment horizontal="center"/>
    </xf>
    <xf numFmtId="165" fontId="2" fillId="0" borderId="50" xfId="0" applyNumberFormat="1" applyFont="1" applyBorder="1" applyAlignment="1">
      <alignment horizontal="center"/>
    </xf>
    <xf numFmtId="165" fontId="1" fillId="14" borderId="32" xfId="0" applyNumberFormat="1" applyFont="1" applyFill="1" applyBorder="1" applyAlignment="1">
      <alignment horizontal="center"/>
    </xf>
    <xf numFmtId="0" fontId="8" fillId="20" borderId="2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20" borderId="3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1" fillId="5" borderId="54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left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17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164" fontId="1" fillId="11" borderId="14" xfId="0" applyNumberFormat="1" applyFont="1" applyFill="1" applyBorder="1" applyAlignment="1">
      <alignment horizontal="center" vertical="center"/>
    </xf>
    <xf numFmtId="164" fontId="1" fillId="5" borderId="14" xfId="0" applyNumberFormat="1" applyFont="1" applyFill="1" applyBorder="1" applyAlignment="1">
      <alignment horizontal="center" vertical="center"/>
    </xf>
    <xf numFmtId="164" fontId="4" fillId="13" borderId="17" xfId="0" applyNumberFormat="1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164" fontId="5" fillId="2" borderId="12" xfId="0" applyNumberFormat="1" applyFont="1" applyFill="1" applyBorder="1" applyAlignment="1">
      <alignment horizontal="center" vertical="center" wrapText="1"/>
    </xf>
    <xf numFmtId="164" fontId="5" fillId="0" borderId="5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/>
    </xf>
    <xf numFmtId="164" fontId="1" fillId="8" borderId="27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9" fillId="20" borderId="32" xfId="0" applyFont="1" applyFill="1" applyBorder="1" applyAlignment="1">
      <alignment horizontal="center" vertical="center" wrapText="1"/>
    </xf>
    <xf numFmtId="0" fontId="9" fillId="20" borderId="30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justify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justify" vertical="center"/>
    </xf>
    <xf numFmtId="0" fontId="9" fillId="0" borderId="3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/>
    </xf>
    <xf numFmtId="0" fontId="9" fillId="0" borderId="3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justify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justify" vertical="center" wrapText="1"/>
    </xf>
    <xf numFmtId="0" fontId="13" fillId="0" borderId="32" xfId="0" applyFont="1" applyBorder="1" applyAlignment="1">
      <alignment horizontal="left" vertical="center" wrapText="1"/>
    </xf>
    <xf numFmtId="0" fontId="4" fillId="5" borderId="0" xfId="0" applyFont="1" applyFill="1" applyAlignment="1">
      <alignment horizontal="right"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164" fontId="4" fillId="8" borderId="44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7" borderId="8" xfId="0" applyFont="1" applyFill="1" applyBorder="1" applyAlignment="1">
      <alignment vertical="center"/>
    </xf>
    <xf numFmtId="0" fontId="5" fillId="7" borderId="36" xfId="0" applyFont="1" applyFill="1" applyBorder="1" applyAlignment="1">
      <alignment vertical="center"/>
    </xf>
    <xf numFmtId="0" fontId="5" fillId="7" borderId="46" xfId="0" applyFont="1" applyFill="1" applyBorder="1" applyAlignment="1">
      <alignment vertical="center"/>
    </xf>
    <xf numFmtId="164" fontId="4" fillId="13" borderId="37" xfId="0" applyNumberFormat="1" applyFont="1" applyFill="1" applyBorder="1" applyAlignment="1">
      <alignment horizontal="center" vertical="center"/>
    </xf>
    <xf numFmtId="164" fontId="4" fillId="7" borderId="38" xfId="0" applyNumberFormat="1" applyFont="1" applyFill="1" applyBorder="1" applyAlignment="1">
      <alignment horizontal="center" vertical="center"/>
    </xf>
    <xf numFmtId="164" fontId="4" fillId="7" borderId="44" xfId="0" applyNumberFormat="1" applyFont="1" applyFill="1" applyBorder="1" applyAlignment="1">
      <alignment horizontal="center" vertical="center"/>
    </xf>
    <xf numFmtId="164" fontId="4" fillId="7" borderId="37" xfId="0" applyNumberFormat="1" applyFont="1" applyFill="1" applyBorder="1" applyAlignment="1">
      <alignment horizontal="center" vertical="center"/>
    </xf>
    <xf numFmtId="164" fontId="1" fillId="11" borderId="37" xfId="0" applyNumberFormat="1" applyFont="1" applyFill="1" applyBorder="1" applyAlignment="1">
      <alignment horizontal="center" vertical="center"/>
    </xf>
    <xf numFmtId="164" fontId="1" fillId="11" borderId="38" xfId="0" applyNumberFormat="1" applyFont="1" applyFill="1" applyBorder="1" applyAlignment="1">
      <alignment horizontal="center" vertical="center"/>
    </xf>
    <xf numFmtId="164" fontId="1" fillId="11" borderId="44" xfId="0" applyNumberFormat="1" applyFont="1" applyFill="1" applyBorder="1" applyAlignment="1">
      <alignment horizontal="center" vertical="center"/>
    </xf>
    <xf numFmtId="164" fontId="1" fillId="5" borderId="37" xfId="0" applyNumberFormat="1" applyFont="1" applyFill="1" applyBorder="1" applyAlignment="1">
      <alignment horizontal="center" vertical="center"/>
    </xf>
    <xf numFmtId="164" fontId="1" fillId="5" borderId="38" xfId="0" applyNumberFormat="1" applyFont="1" applyFill="1" applyBorder="1" applyAlignment="1">
      <alignment horizontal="center" vertical="center"/>
    </xf>
    <xf numFmtId="164" fontId="1" fillId="5" borderId="44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53" xfId="0" applyNumberFormat="1" applyFont="1" applyBorder="1" applyAlignment="1">
      <alignment horizontal="center" vertical="center"/>
    </xf>
    <xf numFmtId="164" fontId="1" fillId="8" borderId="24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4" fillId="11" borderId="37" xfId="0" applyNumberFormat="1" applyFont="1" applyFill="1" applyBorder="1" applyAlignment="1">
      <alignment horizontal="center" vertical="center"/>
    </xf>
    <xf numFmtId="164" fontId="4" fillId="11" borderId="38" xfId="0" applyNumberFormat="1" applyFont="1" applyFill="1" applyBorder="1" applyAlignment="1">
      <alignment horizontal="center" vertical="center"/>
    </xf>
    <xf numFmtId="164" fontId="4" fillId="11" borderId="44" xfId="0" applyNumberFormat="1" applyFont="1" applyFill="1" applyBorder="1" applyAlignment="1">
      <alignment horizontal="center" vertical="center"/>
    </xf>
    <xf numFmtId="164" fontId="4" fillId="5" borderId="37" xfId="0" applyNumberFormat="1" applyFont="1" applyFill="1" applyBorder="1" applyAlignment="1">
      <alignment horizontal="center" vertical="center"/>
    </xf>
    <xf numFmtId="164" fontId="4" fillId="5" borderId="38" xfId="0" applyNumberFormat="1" applyFont="1" applyFill="1" applyBorder="1" applyAlignment="1">
      <alignment horizontal="center" vertical="center"/>
    </xf>
    <xf numFmtId="164" fontId="4" fillId="5" borderId="44" xfId="0" applyNumberFormat="1" applyFont="1" applyFill="1" applyBorder="1" applyAlignment="1">
      <alignment horizontal="center" vertical="center"/>
    </xf>
    <xf numFmtId="165" fontId="1" fillId="5" borderId="37" xfId="0" applyNumberFormat="1" applyFont="1" applyFill="1" applyBorder="1" applyAlignment="1">
      <alignment horizontal="center" vertical="center" wrapText="1"/>
    </xf>
    <xf numFmtId="165" fontId="1" fillId="5" borderId="38" xfId="0" applyNumberFormat="1" applyFont="1" applyFill="1" applyBorder="1" applyAlignment="1">
      <alignment horizontal="center" vertical="center" wrapText="1"/>
    </xf>
    <xf numFmtId="165" fontId="1" fillId="5" borderId="44" xfId="0" applyNumberFormat="1" applyFont="1" applyFill="1" applyBorder="1" applyAlignment="1">
      <alignment horizontal="center" vertical="center" wrapText="1"/>
    </xf>
    <xf numFmtId="165" fontId="1" fillId="17" borderId="21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51" xfId="0" applyFont="1" applyFill="1" applyBorder="1" applyAlignment="1">
      <alignment horizontal="center" vertical="center" wrapText="1"/>
    </xf>
    <xf numFmtId="0" fontId="1" fillId="3" borderId="52" xfId="0" applyFont="1" applyFill="1" applyBorder="1" applyAlignment="1">
      <alignment horizontal="center" vertical="center" wrapText="1"/>
    </xf>
    <xf numFmtId="0" fontId="1" fillId="3" borderId="5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12" xfId="0" applyFont="1" applyFill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1" fillId="5" borderId="8" xfId="0" applyFont="1" applyFill="1" applyBorder="1"/>
    <xf numFmtId="0" fontId="1" fillId="5" borderId="10" xfId="0" applyFont="1" applyFill="1" applyBorder="1"/>
    <xf numFmtId="0" fontId="4" fillId="6" borderId="8" xfId="0" applyFont="1" applyFill="1" applyBorder="1" applyAlignment="1">
      <alignment horizontal="left" vertical="center"/>
    </xf>
    <xf numFmtId="0" fontId="4" fillId="6" borderId="10" xfId="0" applyFont="1" applyFill="1" applyBorder="1" applyAlignment="1">
      <alignment horizontal="left" vertical="center"/>
    </xf>
    <xf numFmtId="0" fontId="4" fillId="6" borderId="54" xfId="0" applyFont="1" applyFill="1" applyBorder="1" applyAlignment="1">
      <alignment horizontal="left" vertical="center"/>
    </xf>
    <xf numFmtId="0" fontId="4" fillId="7" borderId="8" xfId="0" applyFont="1" applyFill="1" applyBorder="1" applyAlignment="1">
      <alignment horizontal="left" vertical="center"/>
    </xf>
    <xf numFmtId="0" fontId="4" fillId="7" borderId="10" xfId="0" applyFont="1" applyFill="1" applyBorder="1" applyAlignment="1">
      <alignment horizontal="left" vertical="center"/>
    </xf>
    <xf numFmtId="0" fontId="4" fillId="7" borderId="54" xfId="0" applyFont="1" applyFill="1" applyBorder="1" applyAlignment="1">
      <alignment horizontal="left" vertical="center"/>
    </xf>
    <xf numFmtId="0" fontId="2" fillId="0" borderId="28" xfId="0" applyFont="1" applyBorder="1" applyAlignment="1">
      <alignment horizontal="left" vertical="center" wrapText="1"/>
    </xf>
    <xf numFmtId="164" fontId="5" fillId="2" borderId="17" xfId="0" applyNumberFormat="1" applyFont="1" applyFill="1" applyBorder="1" applyAlignment="1">
      <alignment horizontal="center" vertical="center" wrapText="1"/>
    </xf>
    <xf numFmtId="164" fontId="5" fillId="2" borderId="52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textRotation="90" wrapText="1"/>
    </xf>
    <xf numFmtId="49" fontId="1" fillId="3" borderId="3" xfId="0" applyNumberFormat="1" applyFont="1" applyFill="1" applyBorder="1" applyAlignment="1">
      <alignment horizontal="center" vertical="center" textRotation="90" wrapText="1"/>
    </xf>
    <xf numFmtId="49" fontId="1" fillId="3" borderId="6" xfId="0" applyNumberFormat="1" applyFont="1" applyFill="1" applyBorder="1" applyAlignment="1">
      <alignment horizontal="center" vertical="center" textRotation="90" wrapText="1"/>
    </xf>
    <xf numFmtId="49" fontId="1" fillId="3" borderId="12" xfId="0" applyNumberFormat="1" applyFont="1" applyFill="1" applyBorder="1" applyAlignment="1">
      <alignment horizontal="center" vertical="center" textRotation="90" wrapText="1"/>
    </xf>
    <xf numFmtId="0" fontId="2" fillId="5" borderId="55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5" fillId="6" borderId="12" xfId="0" applyFont="1" applyFill="1" applyBorder="1" applyAlignment="1">
      <alignment horizontal="left" vertical="center"/>
    </xf>
    <xf numFmtId="0" fontId="5" fillId="7" borderId="7" xfId="0" applyFont="1" applyFill="1" applyBorder="1" applyAlignment="1">
      <alignment horizontal="left" vertical="center"/>
    </xf>
    <xf numFmtId="0" fontId="5" fillId="7" borderId="6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right" vertical="center"/>
    </xf>
    <xf numFmtId="0" fontId="4" fillId="12" borderId="23" xfId="0" applyFont="1" applyFill="1" applyBorder="1" applyAlignment="1">
      <alignment horizontal="right" vertical="center"/>
    </xf>
    <xf numFmtId="0" fontId="4" fillId="12" borderId="24" xfId="0" applyFont="1" applyFill="1" applyBorder="1" applyAlignment="1">
      <alignment horizontal="right" vertical="center"/>
    </xf>
    <xf numFmtId="0" fontId="4" fillId="7" borderId="8" xfId="0" applyFont="1" applyFill="1" applyBorder="1" applyAlignment="1">
      <alignment horizontal="right" vertical="center"/>
    </xf>
    <xf numFmtId="0" fontId="4" fillId="7" borderId="10" xfId="0" applyFont="1" applyFill="1" applyBorder="1" applyAlignment="1">
      <alignment horizontal="right" vertical="center"/>
    </xf>
    <xf numFmtId="0" fontId="4" fillId="7" borderId="36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left" vertical="center" wrapText="1"/>
    </xf>
    <xf numFmtId="0" fontId="2" fillId="5" borderId="5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4" fillId="9" borderId="22" xfId="0" applyFont="1" applyFill="1" applyBorder="1" applyAlignment="1">
      <alignment horizontal="right" vertical="center"/>
    </xf>
    <xf numFmtId="0" fontId="4" fillId="9" borderId="23" xfId="0" applyFont="1" applyFill="1" applyBorder="1" applyAlignment="1">
      <alignment horizontal="right" vertical="center"/>
    </xf>
    <xf numFmtId="0" fontId="4" fillId="9" borderId="24" xfId="0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4" fillId="6" borderId="20" xfId="0" applyFont="1" applyFill="1" applyBorder="1" applyAlignment="1">
      <alignment horizontal="left" vertical="center"/>
    </xf>
    <xf numFmtId="0" fontId="4" fillId="6" borderId="36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5" fillId="7" borderId="7" xfId="0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2" borderId="13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4" fillId="7" borderId="15" xfId="0" applyFont="1" applyFill="1" applyBorder="1" applyAlignment="1">
      <alignment horizontal="right" vertical="center"/>
    </xf>
    <xf numFmtId="0" fontId="4" fillId="11" borderId="8" xfId="0" applyFont="1" applyFill="1" applyBorder="1" applyAlignment="1">
      <alignment horizontal="right" vertical="center"/>
    </xf>
    <xf numFmtId="0" fontId="4" fillId="11" borderId="10" xfId="0" applyFont="1" applyFill="1" applyBorder="1" applyAlignment="1">
      <alignment horizontal="right" vertical="center"/>
    </xf>
    <xf numFmtId="0" fontId="5" fillId="0" borderId="9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5" borderId="56" xfId="0" applyFont="1" applyFill="1" applyBorder="1" applyAlignment="1">
      <alignment horizontal="right" vertical="center" wrapText="1"/>
    </xf>
    <xf numFmtId="0" fontId="4" fillId="5" borderId="57" xfId="0" applyFont="1" applyFill="1" applyBorder="1" applyAlignment="1">
      <alignment horizontal="right" vertical="center" wrapText="1"/>
    </xf>
    <xf numFmtId="0" fontId="4" fillId="7" borderId="20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left" vertical="center" wrapText="1"/>
    </xf>
    <xf numFmtId="0" fontId="4" fillId="9" borderId="30" xfId="0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right" vertical="center"/>
    </xf>
    <xf numFmtId="0" fontId="4" fillId="5" borderId="10" xfId="0" applyFont="1" applyFill="1" applyBorder="1" applyAlignment="1">
      <alignment horizontal="right" vertical="center"/>
    </xf>
    <xf numFmtId="0" fontId="4" fillId="5" borderId="9" xfId="0" applyFont="1" applyFill="1" applyBorder="1" applyAlignment="1">
      <alignment horizontal="right" vertical="center"/>
    </xf>
    <xf numFmtId="0" fontId="4" fillId="7" borderId="36" xfId="0" applyFont="1" applyFill="1" applyBorder="1" applyAlignment="1">
      <alignment horizontal="left" vertical="center"/>
    </xf>
    <xf numFmtId="0" fontId="4" fillId="7" borderId="46" xfId="0" applyFont="1" applyFill="1" applyBorder="1" applyAlignment="1">
      <alignment horizontal="left" vertical="center"/>
    </xf>
    <xf numFmtId="0" fontId="4" fillId="9" borderId="37" xfId="0" applyFont="1" applyFill="1" applyBorder="1" applyAlignment="1">
      <alignment horizontal="right" vertical="center"/>
    </xf>
    <xf numFmtId="0" fontId="4" fillId="9" borderId="38" xfId="0" applyFont="1" applyFill="1" applyBorder="1" applyAlignment="1">
      <alignment horizontal="right" vertical="center"/>
    </xf>
    <xf numFmtId="0" fontId="4" fillId="9" borderId="44" xfId="0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4" fillId="5" borderId="8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left" vertical="center"/>
    </xf>
    <xf numFmtId="0" fontId="4" fillId="5" borderId="54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 wrapText="1"/>
    </xf>
    <xf numFmtId="0" fontId="4" fillId="7" borderId="18" xfId="0" applyFont="1" applyFill="1" applyBorder="1" applyAlignment="1">
      <alignment horizontal="right" vertical="center"/>
    </xf>
    <xf numFmtId="0" fontId="4" fillId="7" borderId="0" xfId="0" applyFont="1" applyFill="1" applyAlignment="1">
      <alignment horizontal="right" vertical="center"/>
    </xf>
    <xf numFmtId="0" fontId="4" fillId="11" borderId="13" xfId="0" applyFont="1" applyFill="1" applyBorder="1" applyAlignment="1">
      <alignment horizontal="right" vertical="center"/>
    </xf>
    <xf numFmtId="0" fontId="1" fillId="5" borderId="13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left"/>
    </xf>
    <xf numFmtId="0" fontId="1" fillId="5" borderId="53" xfId="0" applyFont="1" applyFill="1" applyBorder="1" applyAlignment="1">
      <alignment horizontal="left"/>
    </xf>
    <xf numFmtId="0" fontId="6" fillId="0" borderId="18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vertical="center" wrapText="1"/>
    </xf>
    <xf numFmtId="0" fontId="0" fillId="5" borderId="5" xfId="0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" fillId="16" borderId="25" xfId="0" applyFont="1" applyFill="1" applyBorder="1" applyAlignment="1">
      <alignment horizontal="right" vertical="top" wrapText="1"/>
    </xf>
    <xf numFmtId="0" fontId="1" fillId="16" borderId="26" xfId="0" applyFont="1" applyFill="1" applyBorder="1" applyAlignment="1">
      <alignment horizontal="right" vertical="top" wrapText="1"/>
    </xf>
    <xf numFmtId="0" fontId="1" fillId="16" borderId="27" xfId="0" applyFont="1" applyFill="1" applyBorder="1" applyAlignment="1">
      <alignment horizontal="righ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2" fillId="0" borderId="47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left" vertical="top" wrapText="1"/>
    </xf>
    <xf numFmtId="0" fontId="1" fillId="15" borderId="29" xfId="0" applyFont="1" applyFill="1" applyBorder="1" applyAlignment="1">
      <alignment horizontal="right" vertical="top" wrapText="1"/>
    </xf>
    <xf numFmtId="0" fontId="1" fillId="15" borderId="1" xfId="0" applyFont="1" applyFill="1" applyBorder="1" applyAlignment="1">
      <alignment horizontal="right" vertical="top" wrapText="1"/>
    </xf>
    <xf numFmtId="0" fontId="1" fillId="15" borderId="30" xfId="0" applyFont="1" applyFill="1" applyBorder="1" applyAlignment="1">
      <alignment horizontal="right" vertical="top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18" borderId="41" xfId="0" applyFont="1" applyFill="1" applyBorder="1" applyAlignment="1">
      <alignment horizontal="left" vertical="top" wrapText="1"/>
    </xf>
    <xf numFmtId="0" fontId="2" fillId="18" borderId="13" xfId="0" applyFont="1" applyFill="1" applyBorder="1" applyAlignment="1">
      <alignment horizontal="left" vertical="top" wrapText="1"/>
    </xf>
    <xf numFmtId="0" fontId="2" fillId="18" borderId="14" xfId="0" applyFont="1" applyFill="1" applyBorder="1" applyAlignment="1">
      <alignment horizontal="left" vertical="top" wrapText="1"/>
    </xf>
    <xf numFmtId="0" fontId="2" fillId="18" borderId="47" xfId="0" applyFont="1" applyFill="1" applyBorder="1" applyAlignment="1">
      <alignment horizontal="left" vertical="top" wrapText="1"/>
    </xf>
    <xf numFmtId="0" fontId="2" fillId="18" borderId="48" xfId="0" applyFont="1" applyFill="1" applyBorder="1" applyAlignment="1">
      <alignment horizontal="left" vertical="top" wrapText="1"/>
    </xf>
    <xf numFmtId="0" fontId="2" fillId="18" borderId="49" xfId="0" applyFont="1" applyFill="1" applyBorder="1" applyAlignment="1">
      <alignment horizontal="left" vertical="top" wrapText="1"/>
    </xf>
    <xf numFmtId="0" fontId="1" fillId="16" borderId="22" xfId="0" applyFont="1" applyFill="1" applyBorder="1" applyAlignment="1">
      <alignment horizontal="right" vertical="top" wrapText="1"/>
    </xf>
    <xf numFmtId="0" fontId="1" fillId="16" borderId="23" xfId="0" applyFont="1" applyFill="1" applyBorder="1" applyAlignment="1">
      <alignment horizontal="right" vertical="top" wrapText="1"/>
    </xf>
    <xf numFmtId="0" fontId="1" fillId="16" borderId="24" xfId="0" applyFont="1" applyFill="1" applyBorder="1" applyAlignment="1">
      <alignment horizontal="right" vertical="top" wrapText="1"/>
    </xf>
    <xf numFmtId="0" fontId="2" fillId="19" borderId="22" xfId="0" applyFont="1" applyFill="1" applyBorder="1" applyAlignment="1">
      <alignment horizontal="left" vertical="top" wrapText="1"/>
    </xf>
    <xf numFmtId="0" fontId="2" fillId="19" borderId="23" xfId="0" applyFont="1" applyFill="1" applyBorder="1" applyAlignment="1">
      <alignment horizontal="left" vertical="top" wrapText="1"/>
    </xf>
    <xf numFmtId="0" fontId="2" fillId="19" borderId="24" xfId="0" applyFont="1" applyFill="1" applyBorder="1" applyAlignment="1">
      <alignment horizontal="left" vertical="top" wrapText="1"/>
    </xf>
    <xf numFmtId="0" fontId="1" fillId="17" borderId="25" xfId="0" applyFont="1" applyFill="1" applyBorder="1" applyAlignment="1">
      <alignment horizontal="left" vertical="top" wrapText="1"/>
    </xf>
    <xf numFmtId="0" fontId="1" fillId="17" borderId="26" xfId="0" applyFont="1" applyFill="1" applyBorder="1" applyAlignment="1">
      <alignment horizontal="left" vertical="top" wrapText="1"/>
    </xf>
    <xf numFmtId="0" fontId="1" fillId="17" borderId="27" xfId="0" applyFont="1" applyFill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1" fillId="14" borderId="22" xfId="0" applyFont="1" applyFill="1" applyBorder="1" applyAlignment="1">
      <alignment horizontal="center" vertical="top" wrapText="1"/>
    </xf>
    <xf numFmtId="0" fontId="1" fillId="14" borderId="23" xfId="0" applyFont="1" applyFill="1" applyBorder="1" applyAlignment="1">
      <alignment horizontal="center" vertical="top" wrapText="1"/>
    </xf>
    <xf numFmtId="0" fontId="1" fillId="15" borderId="22" xfId="0" applyFont="1" applyFill="1" applyBorder="1" applyAlignment="1">
      <alignment horizontal="center" vertical="top" wrapText="1"/>
    </xf>
    <xf numFmtId="0" fontId="1" fillId="15" borderId="23" xfId="0" applyFont="1" applyFill="1" applyBorder="1" applyAlignment="1">
      <alignment horizontal="center" vertical="top" wrapText="1"/>
    </xf>
    <xf numFmtId="0" fontId="1" fillId="15" borderId="24" xfId="0" applyFont="1" applyFill="1" applyBorder="1" applyAlignment="1">
      <alignment horizontal="center" vertical="top" wrapText="1"/>
    </xf>
    <xf numFmtId="0" fontId="8" fillId="20" borderId="31" xfId="0" applyFont="1" applyFill="1" applyBorder="1" applyAlignment="1">
      <alignment horizontal="center" vertical="center" wrapText="1"/>
    </xf>
    <xf numFmtId="0" fontId="8" fillId="20" borderId="58" xfId="0" applyFont="1" applyFill="1" applyBorder="1" applyAlignment="1">
      <alignment horizontal="center" vertical="center" wrapText="1"/>
    </xf>
    <xf numFmtId="0" fontId="8" fillId="20" borderId="22" xfId="0" applyFont="1" applyFill="1" applyBorder="1" applyAlignment="1">
      <alignment horizontal="center" vertical="center" wrapText="1"/>
    </xf>
    <xf numFmtId="0" fontId="8" fillId="20" borderId="23" xfId="0" applyFont="1" applyFill="1" applyBorder="1" applyAlignment="1">
      <alignment horizontal="center" vertical="center" wrapText="1"/>
    </xf>
    <xf numFmtId="0" fontId="8" fillId="20" borderId="59" xfId="0" applyFont="1" applyFill="1" applyBorder="1" applyAlignment="1">
      <alignment horizontal="center" vertical="center" wrapText="1"/>
    </xf>
    <xf numFmtId="0" fontId="8" fillId="20" borderId="27" xfId="0" applyFont="1" applyFill="1" applyBorder="1" applyAlignment="1">
      <alignment horizontal="center" vertical="center" wrapText="1"/>
    </xf>
    <xf numFmtId="0" fontId="8" fillId="20" borderId="60" xfId="0" applyFont="1" applyFill="1" applyBorder="1" applyAlignment="1">
      <alignment horizontal="center" vertical="center" wrapText="1"/>
    </xf>
    <xf numFmtId="0" fontId="8" fillId="21" borderId="22" xfId="0" applyFont="1" applyFill="1" applyBorder="1" applyAlignment="1">
      <alignment horizontal="center" vertical="center" wrapText="1"/>
    </xf>
    <xf numFmtId="0" fontId="8" fillId="21" borderId="23" xfId="0" applyFont="1" applyFill="1" applyBorder="1" applyAlignment="1">
      <alignment horizontal="center" vertical="center" wrapText="1"/>
    </xf>
    <xf numFmtId="0" fontId="8" fillId="21" borderId="24" xfId="0" applyFont="1" applyFill="1" applyBorder="1" applyAlignment="1">
      <alignment horizontal="center" vertical="center" wrapText="1"/>
    </xf>
    <xf numFmtId="0" fontId="8" fillId="22" borderId="22" xfId="0" applyFont="1" applyFill="1" applyBorder="1" applyAlignment="1">
      <alignment horizontal="justify" vertical="center" wrapText="1"/>
    </xf>
    <xf numFmtId="0" fontId="8" fillId="22" borderId="23" xfId="0" applyFont="1" applyFill="1" applyBorder="1" applyAlignment="1">
      <alignment horizontal="justify" vertical="center" wrapText="1"/>
    </xf>
    <xf numFmtId="0" fontId="8" fillId="22" borderId="59" xfId="0" applyFont="1" applyFill="1" applyBorder="1" applyAlignment="1">
      <alignment horizontal="justify" vertical="center" wrapText="1"/>
    </xf>
    <xf numFmtId="0" fontId="8" fillId="22" borderId="24" xfId="0" applyFont="1" applyFill="1" applyBorder="1" applyAlignment="1">
      <alignment horizontal="justify" vertical="center" wrapText="1"/>
    </xf>
    <xf numFmtId="0" fontId="8" fillId="23" borderId="22" xfId="0" applyFont="1" applyFill="1" applyBorder="1" applyAlignment="1">
      <alignment horizontal="justify" vertical="center" wrapText="1"/>
    </xf>
    <xf numFmtId="0" fontId="8" fillId="23" borderId="23" xfId="0" applyFont="1" applyFill="1" applyBorder="1" applyAlignment="1">
      <alignment horizontal="justify" vertical="center" wrapText="1"/>
    </xf>
    <xf numFmtId="0" fontId="8" fillId="23" borderId="59" xfId="0" applyFont="1" applyFill="1" applyBorder="1" applyAlignment="1">
      <alignment horizontal="justify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99FFCC"/>
      <color rgb="FFFF66C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H208"/>
  <sheetViews>
    <sheetView tabSelected="1" topLeftCell="A194" zoomScale="70" zoomScaleNormal="70" workbookViewId="0">
      <selection activeCell="I136" sqref="I136:I138"/>
    </sheetView>
  </sheetViews>
  <sheetFormatPr defaultRowHeight="15" x14ac:dyDescent="0.25"/>
  <cols>
    <col min="1" max="1" width="3.5703125" customWidth="1"/>
    <col min="2" max="2" width="3.7109375" customWidth="1"/>
    <col min="3" max="3" width="4.42578125" customWidth="1"/>
    <col min="4" max="4" width="3.5703125" customWidth="1"/>
    <col min="5" max="5" width="3.7109375" customWidth="1"/>
    <col min="6" max="6" width="24" customWidth="1"/>
    <col min="7" max="7" width="15.85546875" customWidth="1"/>
    <col min="8" max="8" width="12.42578125" customWidth="1"/>
    <col min="9" max="9" width="32.7109375" customWidth="1"/>
    <col min="10" max="10" width="27.28515625" customWidth="1"/>
    <col min="12" max="12" width="15.5703125" customWidth="1"/>
    <col min="13" max="13" width="15.140625" customWidth="1"/>
    <col min="14" max="14" width="13.85546875" customWidth="1"/>
  </cols>
  <sheetData>
    <row r="1" spans="1:14" s="47" customFormat="1" ht="18.75" x14ac:dyDescent="0.3">
      <c r="A1" s="44"/>
      <c r="B1" s="44"/>
      <c r="C1" s="44"/>
      <c r="D1" s="44"/>
      <c r="E1" s="44"/>
      <c r="F1" s="45"/>
      <c r="G1" s="45"/>
      <c r="H1" s="44"/>
      <c r="I1" s="44"/>
      <c r="J1" s="44"/>
      <c r="K1" s="44"/>
      <c r="L1" s="46"/>
      <c r="M1" s="48"/>
      <c r="N1" s="48"/>
    </row>
    <row r="2" spans="1:14" s="47" customFormat="1" ht="18.75" x14ac:dyDescent="0.3">
      <c r="A2" s="189" t="s">
        <v>143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48"/>
      <c r="N2" s="48"/>
    </row>
    <row r="3" spans="1:14" s="47" customFormat="1" ht="18.75" x14ac:dyDescent="0.3">
      <c r="A3" s="190" t="s">
        <v>144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48"/>
      <c r="N3" s="48"/>
    </row>
    <row r="4" spans="1:14" s="47" customFormat="1" ht="19.5" thickBot="1" x14ac:dyDescent="0.35">
      <c r="A4" s="191" t="s">
        <v>145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49"/>
      <c r="N4" s="49"/>
    </row>
    <row r="5" spans="1:14" s="47" customFormat="1" ht="33.75" customHeight="1" x14ac:dyDescent="0.3">
      <c r="A5" s="192" t="s">
        <v>0</v>
      </c>
      <c r="B5" s="164" t="s">
        <v>1</v>
      </c>
      <c r="C5" s="164" t="s">
        <v>2</v>
      </c>
      <c r="D5" s="195" t="s">
        <v>3</v>
      </c>
      <c r="E5" s="195" t="s">
        <v>4</v>
      </c>
      <c r="F5" s="158" t="s">
        <v>139</v>
      </c>
      <c r="G5" s="158" t="s">
        <v>140</v>
      </c>
      <c r="H5" s="158" t="s">
        <v>5</v>
      </c>
      <c r="I5" s="158" t="s">
        <v>6</v>
      </c>
      <c r="J5" s="158" t="s">
        <v>7</v>
      </c>
      <c r="K5" s="164" t="s">
        <v>8</v>
      </c>
      <c r="L5" s="155" t="s">
        <v>141</v>
      </c>
      <c r="M5" s="158" t="s">
        <v>146</v>
      </c>
      <c r="N5" s="161" t="s">
        <v>142</v>
      </c>
    </row>
    <row r="6" spans="1:14" s="47" customFormat="1" ht="36" customHeight="1" x14ac:dyDescent="0.3">
      <c r="A6" s="193"/>
      <c r="B6" s="165"/>
      <c r="C6" s="165"/>
      <c r="D6" s="196"/>
      <c r="E6" s="196"/>
      <c r="F6" s="159"/>
      <c r="G6" s="159"/>
      <c r="H6" s="159"/>
      <c r="I6" s="159"/>
      <c r="J6" s="159"/>
      <c r="K6" s="165"/>
      <c r="L6" s="156"/>
      <c r="M6" s="159"/>
      <c r="N6" s="162"/>
    </row>
    <row r="7" spans="1:14" s="47" customFormat="1" ht="53.25" customHeight="1" x14ac:dyDescent="0.3">
      <c r="A7" s="194"/>
      <c r="B7" s="166"/>
      <c r="C7" s="166"/>
      <c r="D7" s="197"/>
      <c r="E7" s="197"/>
      <c r="F7" s="160"/>
      <c r="G7" s="160"/>
      <c r="H7" s="160"/>
      <c r="I7" s="160"/>
      <c r="J7" s="160"/>
      <c r="K7" s="166"/>
      <c r="L7" s="157"/>
      <c r="M7" s="160"/>
      <c r="N7" s="163"/>
    </row>
    <row r="8" spans="1:14" s="47" customFormat="1" ht="18.75" x14ac:dyDescent="0.3">
      <c r="A8" s="76">
        <v>5</v>
      </c>
      <c r="B8" s="2">
        <v>1</v>
      </c>
      <c r="C8" s="3"/>
      <c r="D8" s="4"/>
      <c r="E8" s="5"/>
      <c r="F8" s="173" t="s">
        <v>147</v>
      </c>
      <c r="G8" s="174"/>
      <c r="H8" s="174"/>
      <c r="I8" s="174"/>
      <c r="J8" s="174"/>
      <c r="K8" s="6"/>
      <c r="L8" s="6"/>
      <c r="M8" s="6"/>
      <c r="N8" s="77"/>
    </row>
    <row r="9" spans="1:14" s="47" customFormat="1" ht="18.75" x14ac:dyDescent="0.3">
      <c r="A9" s="78">
        <v>5</v>
      </c>
      <c r="B9" s="7">
        <v>1</v>
      </c>
      <c r="C9" s="7">
        <v>1</v>
      </c>
      <c r="D9" s="7" t="s">
        <v>9</v>
      </c>
      <c r="E9" s="7" t="s">
        <v>9</v>
      </c>
      <c r="F9" s="175" t="s">
        <v>148</v>
      </c>
      <c r="G9" s="176"/>
      <c r="H9" s="176"/>
      <c r="I9" s="176"/>
      <c r="J9" s="176"/>
      <c r="K9" s="176"/>
      <c r="L9" s="176"/>
      <c r="M9" s="176"/>
      <c r="N9" s="177"/>
    </row>
    <row r="10" spans="1:14" s="47" customFormat="1" ht="18.75" x14ac:dyDescent="0.3">
      <c r="A10" s="78">
        <v>5</v>
      </c>
      <c r="B10" s="7">
        <v>1</v>
      </c>
      <c r="C10" s="7">
        <v>1</v>
      </c>
      <c r="D10" s="9">
        <v>1</v>
      </c>
      <c r="E10" s="9" t="s">
        <v>9</v>
      </c>
      <c r="F10" s="178" t="s">
        <v>149</v>
      </c>
      <c r="G10" s="179"/>
      <c r="H10" s="179"/>
      <c r="I10" s="179"/>
      <c r="J10" s="179"/>
      <c r="K10" s="179"/>
      <c r="L10" s="179"/>
      <c r="M10" s="179"/>
      <c r="N10" s="180"/>
    </row>
    <row r="11" spans="1:14" s="47" customFormat="1" ht="18.75" x14ac:dyDescent="0.3">
      <c r="A11" s="198">
        <v>5</v>
      </c>
      <c r="B11" s="201">
        <v>1</v>
      </c>
      <c r="C11" s="201">
        <v>1</v>
      </c>
      <c r="D11" s="204">
        <v>1</v>
      </c>
      <c r="E11" s="207">
        <v>1</v>
      </c>
      <c r="F11" s="210" t="s">
        <v>150</v>
      </c>
      <c r="G11" s="233"/>
      <c r="H11" s="212" t="s">
        <v>10</v>
      </c>
      <c r="I11" s="167" t="s">
        <v>419</v>
      </c>
      <c r="J11" s="170" t="s">
        <v>11</v>
      </c>
      <c r="K11" s="11" t="s">
        <v>12</v>
      </c>
      <c r="L11" s="12">
        <v>5.0999999999999996</v>
      </c>
      <c r="M11" s="12">
        <v>0</v>
      </c>
      <c r="N11" s="79">
        <v>0</v>
      </c>
    </row>
    <row r="12" spans="1:14" s="47" customFormat="1" ht="19.5" thickBot="1" x14ac:dyDescent="0.35">
      <c r="A12" s="199"/>
      <c r="B12" s="202"/>
      <c r="C12" s="202"/>
      <c r="D12" s="205"/>
      <c r="E12" s="208"/>
      <c r="F12" s="211"/>
      <c r="G12" s="233"/>
      <c r="H12" s="213"/>
      <c r="I12" s="168"/>
      <c r="J12" s="171"/>
      <c r="K12" s="11" t="s">
        <v>14</v>
      </c>
      <c r="L12" s="12">
        <v>0</v>
      </c>
      <c r="M12" s="13">
        <v>0</v>
      </c>
      <c r="N12" s="79">
        <v>0</v>
      </c>
    </row>
    <row r="13" spans="1:14" s="47" customFormat="1" ht="49.5" customHeight="1" thickBot="1" x14ac:dyDescent="0.35">
      <c r="A13" s="199"/>
      <c r="B13" s="202"/>
      <c r="C13" s="202"/>
      <c r="D13" s="205"/>
      <c r="E13" s="208"/>
      <c r="F13" s="211"/>
      <c r="G13" s="233"/>
      <c r="H13" s="214"/>
      <c r="I13" s="169"/>
      <c r="J13" s="172"/>
      <c r="K13" s="14" t="s">
        <v>15</v>
      </c>
      <c r="L13" s="15">
        <f>SUM(L11:L12)</f>
        <v>5.0999999999999996</v>
      </c>
      <c r="M13" s="15">
        <f t="shared" ref="M13:N13" si="0">SUM(M11:M12)</f>
        <v>0</v>
      </c>
      <c r="N13" s="15">
        <f t="shared" si="0"/>
        <v>0</v>
      </c>
    </row>
    <row r="14" spans="1:14" s="47" customFormat="1" ht="19.5" thickBot="1" x14ac:dyDescent="0.35">
      <c r="A14" s="200"/>
      <c r="B14" s="203"/>
      <c r="C14" s="203"/>
      <c r="D14" s="206"/>
      <c r="E14" s="209"/>
      <c r="F14" s="211"/>
      <c r="G14" s="248"/>
      <c r="H14" s="215" t="s">
        <v>16</v>
      </c>
      <c r="I14" s="216"/>
      <c r="J14" s="216"/>
      <c r="K14" s="217"/>
      <c r="L14" s="42">
        <f>SUM(L13)</f>
        <v>5.0999999999999996</v>
      </c>
      <c r="M14" s="42">
        <f t="shared" ref="M14:N14" si="1">SUM(M13)</f>
        <v>0</v>
      </c>
      <c r="N14" s="42">
        <f t="shared" si="1"/>
        <v>0</v>
      </c>
    </row>
    <row r="15" spans="1:14" s="47" customFormat="1" ht="19.5" thickBot="1" x14ac:dyDescent="0.35">
      <c r="A15" s="78">
        <v>5</v>
      </c>
      <c r="B15" s="7">
        <v>1</v>
      </c>
      <c r="C15" s="7">
        <v>1</v>
      </c>
      <c r="D15" s="9">
        <v>1</v>
      </c>
      <c r="E15" s="218" t="s">
        <v>17</v>
      </c>
      <c r="F15" s="219"/>
      <c r="G15" s="219"/>
      <c r="H15" s="220"/>
      <c r="I15" s="220"/>
      <c r="J15" s="220"/>
      <c r="K15" s="220"/>
      <c r="L15" s="119">
        <f>L14</f>
        <v>5.0999999999999996</v>
      </c>
      <c r="M15" s="120">
        <f>M14</f>
        <v>0</v>
      </c>
      <c r="N15" s="121">
        <f t="shared" ref="N15" si="2">N14</f>
        <v>0</v>
      </c>
    </row>
    <row r="16" spans="1:14" s="47" customFormat="1" ht="18.75" x14ac:dyDescent="0.3">
      <c r="A16" s="78">
        <v>5</v>
      </c>
      <c r="B16" s="7">
        <v>1</v>
      </c>
      <c r="C16" s="7">
        <v>1</v>
      </c>
      <c r="D16" s="9">
        <v>2</v>
      </c>
      <c r="E16" s="9" t="s">
        <v>9</v>
      </c>
      <c r="F16" s="116" t="s">
        <v>151</v>
      </c>
      <c r="G16" s="17"/>
      <c r="H16" s="17"/>
      <c r="I16" s="17"/>
      <c r="J16" s="17"/>
      <c r="K16" s="17"/>
      <c r="L16" s="117"/>
      <c r="M16" s="117"/>
      <c r="N16" s="118"/>
    </row>
    <row r="17" spans="1:14" s="47" customFormat="1" ht="18.75" x14ac:dyDescent="0.3">
      <c r="A17" s="222">
        <v>5</v>
      </c>
      <c r="B17" s="225">
        <v>1</v>
      </c>
      <c r="C17" s="225">
        <v>1</v>
      </c>
      <c r="D17" s="228">
        <v>2</v>
      </c>
      <c r="E17" s="184">
        <v>1</v>
      </c>
      <c r="F17" s="207" t="s">
        <v>152</v>
      </c>
      <c r="G17" s="233"/>
      <c r="H17" s="234" t="s">
        <v>18</v>
      </c>
      <c r="I17" s="167" t="s">
        <v>19</v>
      </c>
      <c r="J17" s="170" t="s">
        <v>11</v>
      </c>
      <c r="K17" s="11" t="s">
        <v>12</v>
      </c>
      <c r="L17" s="13">
        <v>0</v>
      </c>
      <c r="M17" s="13">
        <v>0</v>
      </c>
      <c r="N17" s="80">
        <v>0</v>
      </c>
    </row>
    <row r="18" spans="1:14" s="47" customFormat="1" ht="18.75" x14ac:dyDescent="0.3">
      <c r="A18" s="223"/>
      <c r="B18" s="226"/>
      <c r="C18" s="226"/>
      <c r="D18" s="229"/>
      <c r="E18" s="185"/>
      <c r="F18" s="208"/>
      <c r="G18" s="233"/>
      <c r="H18" s="235"/>
      <c r="I18" s="168"/>
      <c r="J18" s="171"/>
      <c r="K18" s="184" t="s">
        <v>14</v>
      </c>
      <c r="L18" s="186">
        <v>400</v>
      </c>
      <c r="M18" s="186">
        <v>250</v>
      </c>
      <c r="N18" s="182">
        <v>200</v>
      </c>
    </row>
    <row r="19" spans="1:14" s="47" customFormat="1" ht="19.5" thickBot="1" x14ac:dyDescent="0.35">
      <c r="A19" s="223"/>
      <c r="B19" s="226"/>
      <c r="C19" s="226"/>
      <c r="D19" s="229"/>
      <c r="E19" s="185"/>
      <c r="F19" s="208"/>
      <c r="G19" s="233"/>
      <c r="H19" s="235"/>
      <c r="I19" s="168"/>
      <c r="J19" s="171"/>
      <c r="K19" s="185"/>
      <c r="L19" s="187"/>
      <c r="M19" s="187"/>
      <c r="N19" s="183"/>
    </row>
    <row r="20" spans="1:14" s="47" customFormat="1" ht="19.5" thickBot="1" x14ac:dyDescent="0.35">
      <c r="A20" s="223"/>
      <c r="B20" s="226"/>
      <c r="C20" s="226"/>
      <c r="D20" s="229"/>
      <c r="E20" s="185"/>
      <c r="F20" s="208"/>
      <c r="G20" s="233"/>
      <c r="H20" s="236"/>
      <c r="I20" s="169"/>
      <c r="J20" s="181"/>
      <c r="K20" s="14" t="s">
        <v>15</v>
      </c>
      <c r="L20" s="15">
        <f>SUM(L17:L19)</f>
        <v>400</v>
      </c>
      <c r="M20" s="15">
        <f>SUM(M17:M19)</f>
        <v>250</v>
      </c>
      <c r="N20" s="15">
        <f>SUM(N17:N19)</f>
        <v>200</v>
      </c>
    </row>
    <row r="21" spans="1:14" s="47" customFormat="1" ht="18.75" x14ac:dyDescent="0.3">
      <c r="A21" s="223"/>
      <c r="B21" s="226"/>
      <c r="C21" s="226"/>
      <c r="D21" s="229"/>
      <c r="E21" s="185"/>
      <c r="F21" s="208"/>
      <c r="G21" s="233"/>
      <c r="H21" s="238" t="s">
        <v>22</v>
      </c>
      <c r="I21" s="240" t="s">
        <v>23</v>
      </c>
      <c r="J21" s="170" t="s">
        <v>24</v>
      </c>
      <c r="K21" s="20" t="s">
        <v>12</v>
      </c>
      <c r="L21" s="13">
        <v>0</v>
      </c>
      <c r="M21" s="13">
        <v>0</v>
      </c>
      <c r="N21" s="80">
        <v>0</v>
      </c>
    </row>
    <row r="22" spans="1:14" s="47" customFormat="1" ht="19.5" thickBot="1" x14ac:dyDescent="0.35">
      <c r="A22" s="223"/>
      <c r="B22" s="226"/>
      <c r="C22" s="226"/>
      <c r="D22" s="229"/>
      <c r="E22" s="185"/>
      <c r="F22" s="208"/>
      <c r="G22" s="233"/>
      <c r="H22" s="235"/>
      <c r="I22" s="168"/>
      <c r="J22" s="171"/>
      <c r="K22" s="20" t="s">
        <v>14</v>
      </c>
      <c r="L22" s="13">
        <v>25</v>
      </c>
      <c r="M22" s="13">
        <v>25</v>
      </c>
      <c r="N22" s="80">
        <v>0</v>
      </c>
    </row>
    <row r="23" spans="1:14" s="47" customFormat="1" ht="19.5" thickBot="1" x14ac:dyDescent="0.35">
      <c r="A23" s="223"/>
      <c r="B23" s="226"/>
      <c r="C23" s="226"/>
      <c r="D23" s="229"/>
      <c r="E23" s="185"/>
      <c r="F23" s="208"/>
      <c r="G23" s="233"/>
      <c r="H23" s="239"/>
      <c r="I23" s="241"/>
      <c r="J23" s="181"/>
      <c r="K23" s="14" t="s">
        <v>15</v>
      </c>
      <c r="L23" s="15">
        <f t="shared" ref="L23:N23" si="3">SUM(L21:L22)</f>
        <v>25</v>
      </c>
      <c r="M23" s="15">
        <f t="shared" si="3"/>
        <v>25</v>
      </c>
      <c r="N23" s="15">
        <f t="shared" si="3"/>
        <v>0</v>
      </c>
    </row>
    <row r="24" spans="1:14" s="47" customFormat="1" ht="18.75" x14ac:dyDescent="0.3">
      <c r="A24" s="223"/>
      <c r="B24" s="226"/>
      <c r="C24" s="226"/>
      <c r="D24" s="229"/>
      <c r="E24" s="185"/>
      <c r="F24" s="208"/>
      <c r="G24" s="233"/>
      <c r="H24" s="212" t="s">
        <v>26</v>
      </c>
      <c r="I24" s="167" t="s">
        <v>27</v>
      </c>
      <c r="J24" s="170" t="s">
        <v>24</v>
      </c>
      <c r="K24" s="20" t="s">
        <v>28</v>
      </c>
      <c r="L24" s="13">
        <v>0</v>
      </c>
      <c r="M24" s="13">
        <v>0</v>
      </c>
      <c r="N24" s="80">
        <v>0</v>
      </c>
    </row>
    <row r="25" spans="1:14" s="47" customFormat="1" ht="19.5" thickBot="1" x14ac:dyDescent="0.35">
      <c r="A25" s="223"/>
      <c r="B25" s="226"/>
      <c r="C25" s="226"/>
      <c r="D25" s="229"/>
      <c r="E25" s="185"/>
      <c r="F25" s="208"/>
      <c r="G25" s="233"/>
      <c r="H25" s="213"/>
      <c r="I25" s="168"/>
      <c r="J25" s="171"/>
      <c r="K25" s="20" t="s">
        <v>14</v>
      </c>
      <c r="L25" s="13">
        <v>260</v>
      </c>
      <c r="M25" s="13">
        <v>260</v>
      </c>
      <c r="N25" s="80">
        <v>260</v>
      </c>
    </row>
    <row r="26" spans="1:14" s="47" customFormat="1" ht="19.5" thickBot="1" x14ac:dyDescent="0.35">
      <c r="A26" s="223"/>
      <c r="B26" s="226"/>
      <c r="C26" s="226"/>
      <c r="D26" s="229"/>
      <c r="E26" s="185"/>
      <c r="F26" s="208"/>
      <c r="G26" s="233"/>
      <c r="H26" s="237"/>
      <c r="I26" s="169"/>
      <c r="J26" s="181"/>
      <c r="K26" s="14" t="s">
        <v>15</v>
      </c>
      <c r="L26" s="15">
        <f t="shared" ref="L26" si="4">SUM(L24:L25)</f>
        <v>260</v>
      </c>
      <c r="M26" s="15">
        <f>SUM(M24:M25)</f>
        <v>260</v>
      </c>
      <c r="N26" s="15">
        <f>SUM(N24:N25)</f>
        <v>260</v>
      </c>
    </row>
    <row r="27" spans="1:14" s="47" customFormat="1" ht="19.5" thickBot="1" x14ac:dyDescent="0.35">
      <c r="A27" s="224"/>
      <c r="B27" s="227"/>
      <c r="C27" s="227"/>
      <c r="D27" s="230"/>
      <c r="E27" s="231"/>
      <c r="F27" s="209"/>
      <c r="G27" s="248"/>
      <c r="H27" s="215" t="s">
        <v>16</v>
      </c>
      <c r="I27" s="216"/>
      <c r="J27" s="216"/>
      <c r="K27" s="217"/>
      <c r="L27" s="42">
        <f>SUM(L26+L20+L23)</f>
        <v>685</v>
      </c>
      <c r="M27" s="42">
        <f>SUM(M26+M20+M23)</f>
        <v>535</v>
      </c>
      <c r="N27" s="42">
        <f>SUM(N26+N20+N23)</f>
        <v>460</v>
      </c>
    </row>
    <row r="28" spans="1:14" s="47" customFormat="1" ht="18.75" x14ac:dyDescent="0.3">
      <c r="A28" s="222">
        <v>5</v>
      </c>
      <c r="B28" s="225">
        <v>1</v>
      </c>
      <c r="C28" s="225">
        <v>1</v>
      </c>
      <c r="D28" s="228">
        <v>2</v>
      </c>
      <c r="E28" s="184">
        <v>2</v>
      </c>
      <c r="F28" s="210" t="s">
        <v>153</v>
      </c>
      <c r="G28" s="233"/>
      <c r="H28" s="188" t="s">
        <v>30</v>
      </c>
      <c r="I28" s="152" t="s">
        <v>31</v>
      </c>
      <c r="J28" s="152" t="s">
        <v>11</v>
      </c>
      <c r="K28" s="22" t="s">
        <v>32</v>
      </c>
      <c r="L28" s="13">
        <v>330</v>
      </c>
      <c r="M28" s="13">
        <v>0</v>
      </c>
      <c r="N28" s="80">
        <v>0</v>
      </c>
    </row>
    <row r="29" spans="1:14" s="47" customFormat="1" ht="19.5" thickBot="1" x14ac:dyDescent="0.35">
      <c r="A29" s="223"/>
      <c r="B29" s="226"/>
      <c r="C29" s="226"/>
      <c r="D29" s="229"/>
      <c r="E29" s="185"/>
      <c r="F29" s="211"/>
      <c r="G29" s="233"/>
      <c r="H29" s="188"/>
      <c r="I29" s="152"/>
      <c r="J29" s="152"/>
      <c r="K29" s="22" t="s">
        <v>14</v>
      </c>
      <c r="L29" s="13">
        <v>65</v>
      </c>
      <c r="M29" s="13">
        <v>0</v>
      </c>
      <c r="N29" s="80">
        <v>0</v>
      </c>
    </row>
    <row r="30" spans="1:14" s="47" customFormat="1" ht="19.5" thickBot="1" x14ac:dyDescent="0.35">
      <c r="A30" s="223"/>
      <c r="B30" s="226"/>
      <c r="C30" s="226"/>
      <c r="D30" s="229"/>
      <c r="E30" s="185"/>
      <c r="F30" s="211"/>
      <c r="G30" s="233"/>
      <c r="H30" s="188"/>
      <c r="I30" s="152"/>
      <c r="J30" s="221"/>
      <c r="K30" s="54" t="s">
        <v>15</v>
      </c>
      <c r="L30" s="23">
        <f>SUM(L28:L29)</f>
        <v>395</v>
      </c>
      <c r="M30" s="23">
        <f t="shared" ref="M30:N30" si="5">SUM(M28:M29)</f>
        <v>0</v>
      </c>
      <c r="N30" s="23">
        <f t="shared" si="5"/>
        <v>0</v>
      </c>
    </row>
    <row r="31" spans="1:14" s="47" customFormat="1" ht="18.75" x14ac:dyDescent="0.3">
      <c r="A31" s="223"/>
      <c r="B31" s="226"/>
      <c r="C31" s="226"/>
      <c r="D31" s="229"/>
      <c r="E31" s="185"/>
      <c r="F31" s="211"/>
      <c r="G31" s="233"/>
      <c r="H31" s="249" t="s">
        <v>34</v>
      </c>
      <c r="I31" s="188" t="s">
        <v>35</v>
      </c>
      <c r="J31" s="188" t="s">
        <v>24</v>
      </c>
      <c r="K31" s="24" t="s">
        <v>12</v>
      </c>
      <c r="L31" s="13">
        <v>0</v>
      </c>
      <c r="M31" s="13">
        <v>0</v>
      </c>
      <c r="N31" s="80">
        <v>0</v>
      </c>
    </row>
    <row r="32" spans="1:14" s="47" customFormat="1" ht="19.5" thickBot="1" x14ac:dyDescent="0.35">
      <c r="A32" s="223"/>
      <c r="B32" s="226"/>
      <c r="C32" s="226"/>
      <c r="D32" s="229"/>
      <c r="E32" s="185"/>
      <c r="F32" s="211"/>
      <c r="G32" s="233"/>
      <c r="H32" s="249"/>
      <c r="I32" s="188"/>
      <c r="J32" s="188"/>
      <c r="K32" s="24" t="s">
        <v>14</v>
      </c>
      <c r="L32" s="13">
        <v>0</v>
      </c>
      <c r="M32" s="13">
        <v>30</v>
      </c>
      <c r="N32" s="80">
        <v>0</v>
      </c>
    </row>
    <row r="33" spans="1:14" s="47" customFormat="1" ht="19.5" thickBot="1" x14ac:dyDescent="0.35">
      <c r="A33" s="223"/>
      <c r="B33" s="226"/>
      <c r="C33" s="226"/>
      <c r="D33" s="229"/>
      <c r="E33" s="185"/>
      <c r="F33" s="211"/>
      <c r="G33" s="233"/>
      <c r="H33" s="249"/>
      <c r="I33" s="188"/>
      <c r="J33" s="250"/>
      <c r="K33" s="14" t="s">
        <v>15</v>
      </c>
      <c r="L33" s="15">
        <f>SUM(L31:L32)</f>
        <v>0</v>
      </c>
      <c r="M33" s="15">
        <f>SUM(M31:M32)</f>
        <v>30</v>
      </c>
      <c r="N33" s="15">
        <f>SUM(N31:N32)</f>
        <v>0</v>
      </c>
    </row>
    <row r="34" spans="1:14" s="47" customFormat="1" ht="19.5" thickBot="1" x14ac:dyDescent="0.35">
      <c r="A34" s="224"/>
      <c r="B34" s="227"/>
      <c r="C34" s="227"/>
      <c r="D34" s="230"/>
      <c r="E34" s="231"/>
      <c r="F34" s="232"/>
      <c r="G34" s="248"/>
      <c r="H34" s="245" t="s">
        <v>16</v>
      </c>
      <c r="I34" s="246"/>
      <c r="J34" s="246"/>
      <c r="K34" s="247"/>
      <c r="L34" s="16">
        <f>SUM(L33+L30)</f>
        <v>395</v>
      </c>
      <c r="M34" s="16">
        <f>SUM(M33+M30)</f>
        <v>30</v>
      </c>
      <c r="N34" s="16">
        <f>SUM(N33+N30)</f>
        <v>0</v>
      </c>
    </row>
    <row r="35" spans="1:14" s="47" customFormat="1" ht="19.5" thickBot="1" x14ac:dyDescent="0.35">
      <c r="A35" s="78">
        <v>5</v>
      </c>
      <c r="B35" s="7">
        <v>1</v>
      </c>
      <c r="C35" s="7">
        <v>1</v>
      </c>
      <c r="D35" s="9">
        <v>2</v>
      </c>
      <c r="E35" s="218" t="s">
        <v>17</v>
      </c>
      <c r="F35" s="219"/>
      <c r="G35" s="219"/>
      <c r="H35" s="219"/>
      <c r="I35" s="219"/>
      <c r="J35" s="219"/>
      <c r="K35" s="219"/>
      <c r="L35" s="122">
        <f>L34+L27</f>
        <v>1080</v>
      </c>
      <c r="M35" s="120">
        <f>M34+M27</f>
        <v>565</v>
      </c>
      <c r="N35" s="121">
        <f>N34+N27</f>
        <v>460</v>
      </c>
    </row>
    <row r="36" spans="1:14" s="47" customFormat="1" ht="18.75" x14ac:dyDescent="0.3">
      <c r="A36" s="78">
        <v>5</v>
      </c>
      <c r="B36" s="7">
        <v>1</v>
      </c>
      <c r="C36" s="7">
        <v>1</v>
      </c>
      <c r="D36" s="9">
        <v>3</v>
      </c>
      <c r="E36" s="9" t="s">
        <v>9</v>
      </c>
      <c r="F36" s="116" t="s">
        <v>154</v>
      </c>
      <c r="G36" s="17"/>
      <c r="H36" s="17"/>
      <c r="I36" s="17"/>
      <c r="J36" s="17"/>
      <c r="K36" s="17"/>
      <c r="L36" s="117"/>
      <c r="M36" s="117"/>
      <c r="N36" s="118"/>
    </row>
    <row r="37" spans="1:14" s="47" customFormat="1" ht="18.75" x14ac:dyDescent="0.3">
      <c r="A37" s="222">
        <v>5</v>
      </c>
      <c r="B37" s="225">
        <v>1</v>
      </c>
      <c r="C37" s="225">
        <v>1</v>
      </c>
      <c r="D37" s="228">
        <v>3</v>
      </c>
      <c r="E37" s="184">
        <v>1</v>
      </c>
      <c r="F37" s="210" t="s">
        <v>155</v>
      </c>
      <c r="G37" s="233"/>
      <c r="H37" s="167" t="s">
        <v>37</v>
      </c>
      <c r="I37" s="167" t="s">
        <v>38</v>
      </c>
      <c r="J37" s="167" t="s">
        <v>24</v>
      </c>
      <c r="K37" s="24" t="s">
        <v>12</v>
      </c>
      <c r="L37" s="13">
        <v>0</v>
      </c>
      <c r="M37" s="13">
        <v>0</v>
      </c>
      <c r="N37" s="80">
        <v>0</v>
      </c>
    </row>
    <row r="38" spans="1:14" s="47" customFormat="1" ht="19.5" thickBot="1" x14ac:dyDescent="0.35">
      <c r="A38" s="223"/>
      <c r="B38" s="226"/>
      <c r="C38" s="226"/>
      <c r="D38" s="229"/>
      <c r="E38" s="185"/>
      <c r="F38" s="211"/>
      <c r="G38" s="233"/>
      <c r="H38" s="168"/>
      <c r="I38" s="168"/>
      <c r="J38" s="168"/>
      <c r="K38" s="25" t="s">
        <v>14</v>
      </c>
      <c r="L38" s="13">
        <v>200</v>
      </c>
      <c r="M38" s="13">
        <v>300</v>
      </c>
      <c r="N38" s="80">
        <v>0</v>
      </c>
    </row>
    <row r="39" spans="1:14" s="47" customFormat="1" ht="19.5" thickBot="1" x14ac:dyDescent="0.35">
      <c r="A39" s="223"/>
      <c r="B39" s="226"/>
      <c r="C39" s="226"/>
      <c r="D39" s="229"/>
      <c r="E39" s="185"/>
      <c r="F39" s="211"/>
      <c r="G39" s="233"/>
      <c r="H39" s="241"/>
      <c r="I39" s="241"/>
      <c r="J39" s="172"/>
      <c r="K39" s="14" t="s">
        <v>15</v>
      </c>
      <c r="L39" s="15">
        <f>SUM(L37:L38)</f>
        <v>200</v>
      </c>
      <c r="M39" s="15">
        <f t="shared" ref="M39:N39" si="6">SUM(M37:M38)</f>
        <v>300</v>
      </c>
      <c r="N39" s="15">
        <f t="shared" si="6"/>
        <v>0</v>
      </c>
    </row>
    <row r="40" spans="1:14" s="47" customFormat="1" ht="18.75" x14ac:dyDescent="0.3">
      <c r="A40" s="223"/>
      <c r="B40" s="226"/>
      <c r="C40" s="226"/>
      <c r="D40" s="229"/>
      <c r="E40" s="185"/>
      <c r="F40" s="211"/>
      <c r="G40" s="233"/>
      <c r="H40" s="167" t="s">
        <v>39</v>
      </c>
      <c r="I40" s="167" t="s">
        <v>40</v>
      </c>
      <c r="J40" s="167" t="s">
        <v>24</v>
      </c>
      <c r="K40" s="24" t="s">
        <v>12</v>
      </c>
      <c r="L40" s="13">
        <v>0</v>
      </c>
      <c r="M40" s="13">
        <v>0</v>
      </c>
      <c r="N40" s="80">
        <v>0</v>
      </c>
    </row>
    <row r="41" spans="1:14" s="47" customFormat="1" ht="19.5" thickBot="1" x14ac:dyDescent="0.35">
      <c r="A41" s="223"/>
      <c r="B41" s="226"/>
      <c r="C41" s="226"/>
      <c r="D41" s="229"/>
      <c r="E41" s="185"/>
      <c r="F41" s="211"/>
      <c r="G41" s="233"/>
      <c r="H41" s="168"/>
      <c r="I41" s="168"/>
      <c r="J41" s="168"/>
      <c r="K41" s="25" t="s">
        <v>14</v>
      </c>
      <c r="L41" s="13">
        <v>200</v>
      </c>
      <c r="M41" s="13">
        <v>200</v>
      </c>
      <c r="N41" s="80">
        <v>0</v>
      </c>
    </row>
    <row r="42" spans="1:14" s="47" customFormat="1" ht="19.5" thickBot="1" x14ac:dyDescent="0.35">
      <c r="A42" s="223"/>
      <c r="B42" s="226"/>
      <c r="C42" s="226"/>
      <c r="D42" s="229"/>
      <c r="E42" s="185"/>
      <c r="F42" s="211"/>
      <c r="G42" s="233"/>
      <c r="H42" s="241"/>
      <c r="I42" s="241"/>
      <c r="J42" s="172"/>
      <c r="K42" s="14" t="s">
        <v>15</v>
      </c>
      <c r="L42" s="15">
        <f>SUM(L40:L41)</f>
        <v>200</v>
      </c>
      <c r="M42" s="15">
        <f t="shared" ref="M42:N42" si="7">SUM(M40:M41)</f>
        <v>200</v>
      </c>
      <c r="N42" s="15">
        <f t="shared" si="7"/>
        <v>0</v>
      </c>
    </row>
    <row r="43" spans="1:14" s="47" customFormat="1" ht="18.75" x14ac:dyDescent="0.3">
      <c r="A43" s="223"/>
      <c r="B43" s="226"/>
      <c r="C43" s="226"/>
      <c r="D43" s="229"/>
      <c r="E43" s="185"/>
      <c r="F43" s="211"/>
      <c r="G43" s="233"/>
      <c r="H43" s="242" t="s">
        <v>41</v>
      </c>
      <c r="I43" s="167" t="s">
        <v>42</v>
      </c>
      <c r="J43" s="167" t="s">
        <v>11</v>
      </c>
      <c r="K43" s="24" t="s">
        <v>28</v>
      </c>
      <c r="L43" s="13">
        <v>0</v>
      </c>
      <c r="M43" s="12">
        <v>0</v>
      </c>
      <c r="N43" s="79">
        <v>0</v>
      </c>
    </row>
    <row r="44" spans="1:14" s="47" customFormat="1" ht="19.5" thickBot="1" x14ac:dyDescent="0.35">
      <c r="A44" s="223"/>
      <c r="B44" s="226"/>
      <c r="C44" s="226"/>
      <c r="D44" s="229"/>
      <c r="E44" s="185"/>
      <c r="F44" s="211"/>
      <c r="G44" s="233"/>
      <c r="H44" s="243"/>
      <c r="I44" s="168"/>
      <c r="J44" s="168"/>
      <c r="K44" s="24" t="s">
        <v>14</v>
      </c>
      <c r="L44" s="13">
        <v>1000</v>
      </c>
      <c r="M44" s="13">
        <v>2000</v>
      </c>
      <c r="N44" s="80">
        <v>0</v>
      </c>
    </row>
    <row r="45" spans="1:14" s="47" customFormat="1" ht="19.5" thickBot="1" x14ac:dyDescent="0.35">
      <c r="A45" s="223"/>
      <c r="B45" s="226"/>
      <c r="C45" s="226"/>
      <c r="D45" s="229"/>
      <c r="E45" s="185"/>
      <c r="F45" s="211"/>
      <c r="G45" s="233"/>
      <c r="H45" s="244"/>
      <c r="I45" s="241"/>
      <c r="J45" s="172"/>
      <c r="K45" s="14" t="s">
        <v>15</v>
      </c>
      <c r="L45" s="15">
        <f>SUM(L43:L44)</f>
        <v>1000</v>
      </c>
      <c r="M45" s="15">
        <f t="shared" ref="M45:N45" si="8">SUM(M43:M44)</f>
        <v>2000</v>
      </c>
      <c r="N45" s="15">
        <f t="shared" si="8"/>
        <v>0</v>
      </c>
    </row>
    <row r="46" spans="1:14" s="47" customFormat="1" ht="19.5" thickBot="1" x14ac:dyDescent="0.35">
      <c r="A46" s="224"/>
      <c r="B46" s="227"/>
      <c r="C46" s="227"/>
      <c r="D46" s="230"/>
      <c r="E46" s="231"/>
      <c r="F46" s="232"/>
      <c r="G46" s="248"/>
      <c r="H46" s="245" t="s">
        <v>16</v>
      </c>
      <c r="I46" s="246"/>
      <c r="J46" s="246"/>
      <c r="K46" s="247"/>
      <c r="L46" s="16">
        <f>SUM(L45+L42+L39)</f>
        <v>1400</v>
      </c>
      <c r="M46" s="16">
        <f t="shared" ref="M46:N46" si="9">SUM(M45+M42+M39)</f>
        <v>2500</v>
      </c>
      <c r="N46" s="16">
        <f t="shared" si="9"/>
        <v>0</v>
      </c>
    </row>
    <row r="47" spans="1:14" s="47" customFormat="1" ht="18.75" x14ac:dyDescent="0.3">
      <c r="A47" s="222">
        <v>5</v>
      </c>
      <c r="B47" s="225">
        <v>1</v>
      </c>
      <c r="C47" s="225">
        <v>1</v>
      </c>
      <c r="D47" s="228">
        <v>3</v>
      </c>
      <c r="E47" s="184">
        <v>2</v>
      </c>
      <c r="F47" s="207" t="s">
        <v>156</v>
      </c>
      <c r="G47" s="233"/>
      <c r="H47" s="251" t="s">
        <v>43</v>
      </c>
      <c r="I47" s="254" t="s">
        <v>44</v>
      </c>
      <c r="J47" s="254" t="s">
        <v>24</v>
      </c>
      <c r="K47" s="24" t="s">
        <v>12</v>
      </c>
      <c r="L47" s="13">
        <v>0</v>
      </c>
      <c r="M47" s="13">
        <v>0</v>
      </c>
      <c r="N47" s="80">
        <v>0</v>
      </c>
    </row>
    <row r="48" spans="1:14" s="47" customFormat="1" ht="19.5" thickBot="1" x14ac:dyDescent="0.35">
      <c r="A48" s="223"/>
      <c r="B48" s="226"/>
      <c r="C48" s="226"/>
      <c r="D48" s="229"/>
      <c r="E48" s="185"/>
      <c r="F48" s="208"/>
      <c r="G48" s="233"/>
      <c r="H48" s="252"/>
      <c r="I48" s="255"/>
      <c r="J48" s="255"/>
      <c r="K48" s="24" t="s">
        <v>14</v>
      </c>
      <c r="L48" s="13">
        <v>0</v>
      </c>
      <c r="M48" s="13">
        <v>0</v>
      </c>
      <c r="N48" s="80">
        <v>0</v>
      </c>
    </row>
    <row r="49" spans="1:14" s="47" customFormat="1" ht="19.5" thickBot="1" x14ac:dyDescent="0.35">
      <c r="A49" s="223"/>
      <c r="B49" s="226"/>
      <c r="C49" s="226"/>
      <c r="D49" s="229"/>
      <c r="E49" s="185"/>
      <c r="F49" s="208"/>
      <c r="G49" s="233"/>
      <c r="H49" s="253"/>
      <c r="I49" s="256"/>
      <c r="J49" s="257"/>
      <c r="K49" s="14" t="s">
        <v>15</v>
      </c>
      <c r="L49" s="15">
        <f t="shared" ref="L49:N49" si="10">SUM(L47:L48)</f>
        <v>0</v>
      </c>
      <c r="M49" s="15">
        <f t="shared" si="10"/>
        <v>0</v>
      </c>
      <c r="N49" s="15">
        <f t="shared" si="10"/>
        <v>0</v>
      </c>
    </row>
    <row r="50" spans="1:14" s="47" customFormat="1" ht="18.75" x14ac:dyDescent="0.3">
      <c r="A50" s="223"/>
      <c r="B50" s="226"/>
      <c r="C50" s="226"/>
      <c r="D50" s="229"/>
      <c r="E50" s="185"/>
      <c r="F50" s="208"/>
      <c r="G50" s="233"/>
      <c r="H50" s="251" t="s">
        <v>45</v>
      </c>
      <c r="I50" s="254" t="s">
        <v>46</v>
      </c>
      <c r="J50" s="254" t="s">
        <v>24</v>
      </c>
      <c r="K50" s="24" t="s">
        <v>12</v>
      </c>
      <c r="L50" s="13">
        <v>0</v>
      </c>
      <c r="M50" s="13">
        <v>0</v>
      </c>
      <c r="N50" s="80">
        <v>0</v>
      </c>
    </row>
    <row r="51" spans="1:14" s="47" customFormat="1" ht="19.5" thickBot="1" x14ac:dyDescent="0.35">
      <c r="A51" s="223"/>
      <c r="B51" s="226"/>
      <c r="C51" s="226"/>
      <c r="D51" s="229"/>
      <c r="E51" s="185"/>
      <c r="F51" s="208"/>
      <c r="G51" s="233"/>
      <c r="H51" s="252"/>
      <c r="I51" s="255"/>
      <c r="J51" s="255"/>
      <c r="K51" s="24" t="s">
        <v>14</v>
      </c>
      <c r="L51" s="13">
        <v>0</v>
      </c>
      <c r="M51" s="13">
        <v>50</v>
      </c>
      <c r="N51" s="80">
        <v>0</v>
      </c>
    </row>
    <row r="52" spans="1:14" s="47" customFormat="1" ht="19.5" thickBot="1" x14ac:dyDescent="0.35">
      <c r="A52" s="223"/>
      <c r="B52" s="226"/>
      <c r="C52" s="226"/>
      <c r="D52" s="229"/>
      <c r="E52" s="185"/>
      <c r="F52" s="208"/>
      <c r="G52" s="233"/>
      <c r="H52" s="253"/>
      <c r="I52" s="256"/>
      <c r="J52" s="257"/>
      <c r="K52" s="14" t="s">
        <v>15</v>
      </c>
      <c r="L52" s="15">
        <f t="shared" ref="L52:N52" si="11">SUM(L50:L51)</f>
        <v>0</v>
      </c>
      <c r="M52" s="15">
        <f t="shared" si="11"/>
        <v>50</v>
      </c>
      <c r="N52" s="15">
        <f t="shared" si="11"/>
        <v>0</v>
      </c>
    </row>
    <row r="53" spans="1:14" s="47" customFormat="1" ht="18.75" x14ac:dyDescent="0.3">
      <c r="A53" s="223"/>
      <c r="B53" s="226"/>
      <c r="C53" s="226"/>
      <c r="D53" s="229"/>
      <c r="E53" s="185"/>
      <c r="F53" s="208"/>
      <c r="G53" s="233"/>
      <c r="H53" s="251" t="s">
        <v>48</v>
      </c>
      <c r="I53" s="254" t="s">
        <v>49</v>
      </c>
      <c r="J53" s="254" t="s">
        <v>24</v>
      </c>
      <c r="K53" s="24" t="s">
        <v>12</v>
      </c>
      <c r="L53" s="13">
        <v>0</v>
      </c>
      <c r="M53" s="13">
        <v>0</v>
      </c>
      <c r="N53" s="80">
        <v>0</v>
      </c>
    </row>
    <row r="54" spans="1:14" s="47" customFormat="1" ht="19.5" thickBot="1" x14ac:dyDescent="0.35">
      <c r="A54" s="223"/>
      <c r="B54" s="226"/>
      <c r="C54" s="226"/>
      <c r="D54" s="229"/>
      <c r="E54" s="185"/>
      <c r="F54" s="208"/>
      <c r="G54" s="233"/>
      <c r="H54" s="252"/>
      <c r="I54" s="255"/>
      <c r="J54" s="255"/>
      <c r="K54" s="24" t="s">
        <v>14</v>
      </c>
      <c r="L54" s="13">
        <v>0</v>
      </c>
      <c r="M54" s="13">
        <v>40</v>
      </c>
      <c r="N54" s="80">
        <v>0</v>
      </c>
    </row>
    <row r="55" spans="1:14" s="47" customFormat="1" ht="19.5" thickBot="1" x14ac:dyDescent="0.35">
      <c r="A55" s="223"/>
      <c r="B55" s="226"/>
      <c r="C55" s="226"/>
      <c r="D55" s="229"/>
      <c r="E55" s="185"/>
      <c r="F55" s="208"/>
      <c r="G55" s="233"/>
      <c r="H55" s="253"/>
      <c r="I55" s="256"/>
      <c r="J55" s="257"/>
      <c r="K55" s="14" t="s">
        <v>15</v>
      </c>
      <c r="L55" s="15">
        <f t="shared" ref="L55:N55" si="12">SUM(L53:L54)</f>
        <v>0</v>
      </c>
      <c r="M55" s="15">
        <f t="shared" si="12"/>
        <v>40</v>
      </c>
      <c r="N55" s="15">
        <f t="shared" si="12"/>
        <v>0</v>
      </c>
    </row>
    <row r="56" spans="1:14" s="47" customFormat="1" ht="18.75" x14ac:dyDescent="0.3">
      <c r="A56" s="223"/>
      <c r="B56" s="226"/>
      <c r="C56" s="226"/>
      <c r="D56" s="229"/>
      <c r="E56" s="185"/>
      <c r="F56" s="208"/>
      <c r="G56" s="233"/>
      <c r="H56" s="251" t="s">
        <v>50</v>
      </c>
      <c r="I56" s="254" t="s">
        <v>386</v>
      </c>
      <c r="J56" s="254" t="s">
        <v>11</v>
      </c>
      <c r="K56" s="25" t="s">
        <v>12</v>
      </c>
      <c r="L56" s="30">
        <v>0</v>
      </c>
      <c r="M56" s="30">
        <v>3300</v>
      </c>
      <c r="N56" s="112">
        <v>4000</v>
      </c>
    </row>
    <row r="57" spans="1:14" s="47" customFormat="1" ht="19.5" thickBot="1" x14ac:dyDescent="0.35">
      <c r="A57" s="223"/>
      <c r="B57" s="226"/>
      <c r="C57" s="226"/>
      <c r="D57" s="229"/>
      <c r="E57" s="185"/>
      <c r="F57" s="208"/>
      <c r="G57" s="233"/>
      <c r="H57" s="252"/>
      <c r="I57" s="255"/>
      <c r="J57" s="255"/>
      <c r="K57" s="25" t="s">
        <v>14</v>
      </c>
      <c r="L57" s="30">
        <v>584</v>
      </c>
      <c r="M57" s="30">
        <v>583</v>
      </c>
      <c r="N57" s="112">
        <v>706</v>
      </c>
    </row>
    <row r="58" spans="1:14" s="47" customFormat="1" ht="51.75" customHeight="1" thickBot="1" x14ac:dyDescent="0.35">
      <c r="A58" s="223"/>
      <c r="B58" s="226"/>
      <c r="C58" s="226"/>
      <c r="D58" s="229"/>
      <c r="E58" s="185"/>
      <c r="F58" s="208"/>
      <c r="G58" s="233"/>
      <c r="H58" s="253"/>
      <c r="I58" s="256"/>
      <c r="J58" s="257"/>
      <c r="K58" s="34" t="s">
        <v>15</v>
      </c>
      <c r="L58" s="35">
        <f>SUM(L56:L57)</f>
        <v>584</v>
      </c>
      <c r="M58" s="35">
        <f t="shared" ref="M58:N58" si="13">SUM(M56:M57)</f>
        <v>3883</v>
      </c>
      <c r="N58" s="35">
        <f t="shared" si="13"/>
        <v>4706</v>
      </c>
    </row>
    <row r="59" spans="1:14" s="47" customFormat="1" ht="18.75" x14ac:dyDescent="0.3">
      <c r="A59" s="223"/>
      <c r="B59" s="226"/>
      <c r="C59" s="226"/>
      <c r="D59" s="229"/>
      <c r="E59" s="185"/>
      <c r="F59" s="208"/>
      <c r="G59" s="233"/>
      <c r="H59" s="251" t="s">
        <v>51</v>
      </c>
      <c r="I59" s="167" t="s">
        <v>379</v>
      </c>
      <c r="J59" s="167" t="s">
        <v>11</v>
      </c>
      <c r="K59" s="25" t="s">
        <v>52</v>
      </c>
      <c r="L59" s="26">
        <v>0</v>
      </c>
      <c r="M59" s="26">
        <v>0</v>
      </c>
      <c r="N59" s="82">
        <v>0</v>
      </c>
    </row>
    <row r="60" spans="1:14" s="47" customFormat="1" ht="19.5" thickBot="1" x14ac:dyDescent="0.35">
      <c r="A60" s="223"/>
      <c r="B60" s="226"/>
      <c r="C60" s="226"/>
      <c r="D60" s="229"/>
      <c r="E60" s="185"/>
      <c r="F60" s="208"/>
      <c r="G60" s="233"/>
      <c r="H60" s="252"/>
      <c r="I60" s="168"/>
      <c r="J60" s="168"/>
      <c r="K60" s="25" t="s">
        <v>14</v>
      </c>
      <c r="L60" s="26">
        <v>350</v>
      </c>
      <c r="M60" s="26">
        <v>0</v>
      </c>
      <c r="N60" s="82">
        <v>0</v>
      </c>
    </row>
    <row r="61" spans="1:14" s="47" customFormat="1" ht="19.5" thickBot="1" x14ac:dyDescent="0.35">
      <c r="A61" s="223"/>
      <c r="B61" s="226"/>
      <c r="C61" s="226"/>
      <c r="D61" s="229"/>
      <c r="E61" s="185"/>
      <c r="F61" s="208"/>
      <c r="G61" s="233"/>
      <c r="H61" s="253"/>
      <c r="I61" s="241"/>
      <c r="J61" s="172"/>
      <c r="K61" s="55" t="s">
        <v>15</v>
      </c>
      <c r="L61" s="27">
        <f t="shared" ref="L61:N61" si="14">SUM(L59:L60)</f>
        <v>350</v>
      </c>
      <c r="M61" s="27">
        <f t="shared" si="14"/>
        <v>0</v>
      </c>
      <c r="N61" s="27">
        <f t="shared" si="14"/>
        <v>0</v>
      </c>
    </row>
    <row r="62" spans="1:14" s="47" customFormat="1" ht="19.5" thickBot="1" x14ac:dyDescent="0.35">
      <c r="A62" s="224"/>
      <c r="B62" s="227"/>
      <c r="C62" s="227"/>
      <c r="D62" s="230"/>
      <c r="E62" s="231"/>
      <c r="F62" s="209"/>
      <c r="G62" s="248"/>
      <c r="H62" s="245" t="s">
        <v>16</v>
      </c>
      <c r="I62" s="246"/>
      <c r="J62" s="246"/>
      <c r="K62" s="247"/>
      <c r="L62" s="16">
        <f>SUM(L61+L58+L55+L52+L49)</f>
        <v>934</v>
      </c>
      <c r="M62" s="16">
        <f t="shared" ref="M62:N62" si="15">SUM(M61+M58+M55+M52+M49)</f>
        <v>3973</v>
      </c>
      <c r="N62" s="16">
        <f t="shared" si="15"/>
        <v>4706</v>
      </c>
    </row>
    <row r="63" spans="1:14" s="47" customFormat="1" ht="18.75" x14ac:dyDescent="0.3">
      <c r="A63" s="222">
        <v>5</v>
      </c>
      <c r="B63" s="307">
        <v>1</v>
      </c>
      <c r="C63" s="307">
        <v>1</v>
      </c>
      <c r="D63" s="310">
        <v>3</v>
      </c>
      <c r="E63" s="185">
        <v>3</v>
      </c>
      <c r="F63" s="211" t="s">
        <v>157</v>
      </c>
      <c r="G63" s="233"/>
      <c r="H63" s="212" t="s">
        <v>54</v>
      </c>
      <c r="I63" s="167" t="s">
        <v>55</v>
      </c>
      <c r="J63" s="167" t="s">
        <v>11</v>
      </c>
      <c r="K63" s="24" t="s">
        <v>12</v>
      </c>
      <c r="L63" s="13">
        <v>0</v>
      </c>
      <c r="M63" s="13">
        <v>0</v>
      </c>
      <c r="N63" s="80">
        <v>0</v>
      </c>
    </row>
    <row r="64" spans="1:14" s="47" customFormat="1" ht="19.5" thickBot="1" x14ac:dyDescent="0.35">
      <c r="A64" s="223"/>
      <c r="B64" s="308"/>
      <c r="C64" s="308"/>
      <c r="D64" s="311"/>
      <c r="E64" s="156"/>
      <c r="F64" s="305"/>
      <c r="G64" s="233"/>
      <c r="H64" s="213"/>
      <c r="I64" s="168"/>
      <c r="J64" s="168"/>
      <c r="K64" s="24" t="s">
        <v>14</v>
      </c>
      <c r="L64" s="13">
        <v>150</v>
      </c>
      <c r="M64" s="13">
        <v>0</v>
      </c>
      <c r="N64" s="80">
        <v>0</v>
      </c>
    </row>
    <row r="65" spans="1:14" s="47" customFormat="1" ht="19.5" thickBot="1" x14ac:dyDescent="0.35">
      <c r="A65" s="223"/>
      <c r="B65" s="308"/>
      <c r="C65" s="308"/>
      <c r="D65" s="311"/>
      <c r="E65" s="156"/>
      <c r="F65" s="305"/>
      <c r="G65" s="233"/>
      <c r="H65" s="214"/>
      <c r="I65" s="241"/>
      <c r="J65" s="172"/>
      <c r="K65" s="14" t="s">
        <v>15</v>
      </c>
      <c r="L65" s="15">
        <f>SUM(L63:L64)</f>
        <v>150</v>
      </c>
      <c r="M65" s="15">
        <f t="shared" ref="M65:N65" si="16">SUM(M63:M64)</f>
        <v>0</v>
      </c>
      <c r="N65" s="15">
        <f t="shared" si="16"/>
        <v>0</v>
      </c>
    </row>
    <row r="66" spans="1:14" s="47" customFormat="1" ht="19.5" thickBot="1" x14ac:dyDescent="0.35">
      <c r="A66" s="224"/>
      <c r="B66" s="309"/>
      <c r="C66" s="309"/>
      <c r="D66" s="312"/>
      <c r="E66" s="157"/>
      <c r="F66" s="306"/>
      <c r="G66" s="248"/>
      <c r="H66" s="245" t="s">
        <v>16</v>
      </c>
      <c r="I66" s="246"/>
      <c r="J66" s="246"/>
      <c r="K66" s="247"/>
      <c r="L66" s="16">
        <f>SUM(L65)</f>
        <v>150</v>
      </c>
      <c r="M66" s="16">
        <f>SUM(M65)</f>
        <v>0</v>
      </c>
      <c r="N66" s="16">
        <f>SUM(N65)</f>
        <v>0</v>
      </c>
    </row>
    <row r="67" spans="1:14" s="47" customFormat="1" ht="48" customHeight="1" x14ac:dyDescent="0.3">
      <c r="A67" s="222">
        <v>5</v>
      </c>
      <c r="B67" s="225">
        <v>1</v>
      </c>
      <c r="C67" s="225">
        <v>1</v>
      </c>
      <c r="D67" s="228">
        <v>3</v>
      </c>
      <c r="E67" s="184">
        <v>4</v>
      </c>
      <c r="F67" s="210" t="s">
        <v>158</v>
      </c>
      <c r="G67" s="233"/>
      <c r="H67" s="278" t="s">
        <v>56</v>
      </c>
      <c r="I67" s="152" t="s">
        <v>57</v>
      </c>
      <c r="J67" s="152" t="s">
        <v>11</v>
      </c>
      <c r="K67" s="24" t="s">
        <v>12</v>
      </c>
      <c r="L67" s="13">
        <v>0</v>
      </c>
      <c r="M67" s="13">
        <v>0</v>
      </c>
      <c r="N67" s="80">
        <v>0</v>
      </c>
    </row>
    <row r="68" spans="1:14" s="47" customFormat="1" ht="44.25" customHeight="1" thickBot="1" x14ac:dyDescent="0.35">
      <c r="A68" s="223"/>
      <c r="B68" s="226"/>
      <c r="C68" s="226"/>
      <c r="D68" s="229"/>
      <c r="E68" s="185"/>
      <c r="F68" s="211"/>
      <c r="G68" s="233"/>
      <c r="H68" s="278"/>
      <c r="I68" s="152"/>
      <c r="J68" s="152"/>
      <c r="K68" s="24" t="s">
        <v>14</v>
      </c>
      <c r="L68" s="13">
        <v>0</v>
      </c>
      <c r="M68" s="13">
        <v>100</v>
      </c>
      <c r="N68" s="80">
        <v>100</v>
      </c>
    </row>
    <row r="69" spans="1:14" s="47" customFormat="1" ht="27" customHeight="1" thickBot="1" x14ac:dyDescent="0.35">
      <c r="A69" s="223"/>
      <c r="B69" s="226"/>
      <c r="C69" s="226"/>
      <c r="D69" s="229"/>
      <c r="E69" s="185"/>
      <c r="F69" s="211"/>
      <c r="G69" s="233"/>
      <c r="H69" s="278"/>
      <c r="I69" s="152"/>
      <c r="J69" s="221"/>
      <c r="K69" s="14" t="s">
        <v>15</v>
      </c>
      <c r="L69" s="15">
        <f>SUM(L67:L68)</f>
        <v>0</v>
      </c>
      <c r="M69" s="15">
        <f t="shared" ref="M69:N69" si="17">SUM(M67:M68)</f>
        <v>100</v>
      </c>
      <c r="N69" s="15">
        <f t="shared" si="17"/>
        <v>100</v>
      </c>
    </row>
    <row r="70" spans="1:14" s="47" customFormat="1" ht="19.5" thickBot="1" x14ac:dyDescent="0.35">
      <c r="A70" s="224"/>
      <c r="B70" s="227"/>
      <c r="C70" s="227"/>
      <c r="D70" s="230"/>
      <c r="E70" s="231"/>
      <c r="F70" s="232"/>
      <c r="G70" s="248"/>
      <c r="H70" s="245" t="s">
        <v>16</v>
      </c>
      <c r="I70" s="246"/>
      <c r="J70" s="246"/>
      <c r="K70" s="247"/>
      <c r="L70" s="16">
        <f>SUM(L69)</f>
        <v>0</v>
      </c>
      <c r="M70" s="16">
        <f t="shared" ref="M70:N70" si="18">SUM(M69)</f>
        <v>100</v>
      </c>
      <c r="N70" s="16">
        <f t="shared" si="18"/>
        <v>100</v>
      </c>
    </row>
    <row r="71" spans="1:14" s="47" customFormat="1" ht="19.5" thickBot="1" x14ac:dyDescent="0.35">
      <c r="A71" s="78">
        <v>5</v>
      </c>
      <c r="B71" s="7">
        <v>1</v>
      </c>
      <c r="C71" s="7">
        <v>1</v>
      </c>
      <c r="D71" s="10">
        <v>3</v>
      </c>
      <c r="E71" s="299" t="s">
        <v>17</v>
      </c>
      <c r="F71" s="300"/>
      <c r="G71" s="300"/>
      <c r="H71" s="300"/>
      <c r="I71" s="300"/>
      <c r="J71" s="300"/>
      <c r="K71" s="300"/>
      <c r="L71" s="122">
        <f>L70+L66+L62+L46</f>
        <v>2484</v>
      </c>
      <c r="M71" s="120">
        <f>M70+M66+M62+M46</f>
        <v>6573</v>
      </c>
      <c r="N71" s="121">
        <f>N70+N66+N62+N46</f>
        <v>4806</v>
      </c>
    </row>
    <row r="72" spans="1:14" s="47" customFormat="1" ht="19.5" thickBot="1" x14ac:dyDescent="0.35">
      <c r="A72" s="78">
        <v>5</v>
      </c>
      <c r="B72" s="7">
        <v>1</v>
      </c>
      <c r="C72" s="8">
        <v>1</v>
      </c>
      <c r="D72" s="301" t="s">
        <v>59</v>
      </c>
      <c r="E72" s="301"/>
      <c r="F72" s="301"/>
      <c r="G72" s="301"/>
      <c r="H72" s="301"/>
      <c r="I72" s="301"/>
      <c r="J72" s="301"/>
      <c r="K72" s="272"/>
      <c r="L72" s="123">
        <f>SUM(L71+L35+L15)</f>
        <v>3569.1</v>
      </c>
      <c r="M72" s="124">
        <f>SUM(M71+M35+M15)</f>
        <v>7138</v>
      </c>
      <c r="N72" s="125">
        <f>SUM(N71+N35+N15)</f>
        <v>5266</v>
      </c>
    </row>
    <row r="73" spans="1:14" s="47" customFormat="1" ht="19.5" thickBot="1" x14ac:dyDescent="0.35">
      <c r="A73" s="78"/>
      <c r="B73" s="28"/>
      <c r="C73" s="28"/>
      <c r="D73" s="56"/>
      <c r="E73" s="56"/>
      <c r="F73" s="57"/>
      <c r="G73" s="111"/>
      <c r="H73" s="111"/>
      <c r="I73" s="111"/>
      <c r="J73" s="111"/>
      <c r="K73" s="111" t="s">
        <v>60</v>
      </c>
      <c r="L73" s="126">
        <f>SUM(L72)</f>
        <v>3569.1</v>
      </c>
      <c r="M73" s="127">
        <f t="shared" ref="M73:N73" si="19">SUM(M72)</f>
        <v>7138</v>
      </c>
      <c r="N73" s="128">
        <f t="shared" si="19"/>
        <v>5266</v>
      </c>
    </row>
    <row r="74" spans="1:14" s="47" customFormat="1" ht="18.75" x14ac:dyDescent="0.3">
      <c r="A74" s="78">
        <v>5</v>
      </c>
      <c r="B74" s="28">
        <v>2</v>
      </c>
      <c r="C74" s="28"/>
      <c r="D74" s="29"/>
      <c r="E74" s="39"/>
      <c r="F74" s="302" t="s">
        <v>159</v>
      </c>
      <c r="G74" s="302"/>
      <c r="H74" s="302"/>
      <c r="I74" s="302"/>
      <c r="J74" s="302"/>
      <c r="K74" s="302"/>
      <c r="L74" s="303"/>
      <c r="M74" s="303"/>
      <c r="N74" s="304"/>
    </row>
    <row r="75" spans="1:14" s="47" customFormat="1" ht="18.75" x14ac:dyDescent="0.3">
      <c r="A75" s="78">
        <v>5</v>
      </c>
      <c r="B75" s="7">
        <v>2</v>
      </c>
      <c r="C75" s="7">
        <v>1</v>
      </c>
      <c r="D75" s="7" t="s">
        <v>9</v>
      </c>
      <c r="E75" s="7" t="s">
        <v>9</v>
      </c>
      <c r="F75" s="258" t="s">
        <v>160</v>
      </c>
      <c r="G75" s="259"/>
      <c r="H75" s="259"/>
      <c r="I75" s="259"/>
      <c r="J75" s="259"/>
      <c r="K75" s="259"/>
      <c r="L75" s="259"/>
      <c r="M75" s="259"/>
      <c r="N75" s="260"/>
    </row>
    <row r="76" spans="1:14" s="47" customFormat="1" ht="18.75" x14ac:dyDescent="0.3">
      <c r="A76" s="78">
        <v>5</v>
      </c>
      <c r="B76" s="7">
        <v>2</v>
      </c>
      <c r="C76" s="7">
        <v>1</v>
      </c>
      <c r="D76" s="9">
        <v>1</v>
      </c>
      <c r="E76" s="9" t="s">
        <v>9</v>
      </c>
      <c r="F76" s="178" t="s">
        <v>161</v>
      </c>
      <c r="G76" s="179"/>
      <c r="H76" s="179"/>
      <c r="I76" s="179"/>
      <c r="J76" s="179"/>
      <c r="K76" s="179"/>
      <c r="L76" s="179"/>
      <c r="M76" s="179"/>
      <c r="N76" s="180"/>
    </row>
    <row r="77" spans="1:14" s="47" customFormat="1" ht="29.25" customHeight="1" x14ac:dyDescent="0.3">
      <c r="A77" s="222">
        <v>5</v>
      </c>
      <c r="B77" s="225">
        <v>2</v>
      </c>
      <c r="C77" s="225">
        <v>1</v>
      </c>
      <c r="D77" s="228">
        <v>1</v>
      </c>
      <c r="E77" s="184">
        <v>1</v>
      </c>
      <c r="F77" s="207" t="s">
        <v>162</v>
      </c>
      <c r="G77" s="233"/>
      <c r="H77" s="212" t="s">
        <v>61</v>
      </c>
      <c r="I77" s="262" t="s">
        <v>62</v>
      </c>
      <c r="J77" s="170" t="s">
        <v>11</v>
      </c>
      <c r="K77" s="11" t="s">
        <v>32</v>
      </c>
      <c r="L77" s="13">
        <v>50</v>
      </c>
      <c r="M77" s="13">
        <v>50</v>
      </c>
      <c r="N77" s="80">
        <v>50</v>
      </c>
    </row>
    <row r="78" spans="1:14" s="47" customFormat="1" ht="26.25" customHeight="1" thickBot="1" x14ac:dyDescent="0.35">
      <c r="A78" s="223"/>
      <c r="B78" s="226"/>
      <c r="C78" s="226"/>
      <c r="D78" s="229"/>
      <c r="E78" s="185"/>
      <c r="F78" s="208"/>
      <c r="G78" s="233"/>
      <c r="H78" s="213"/>
      <c r="I78" s="263"/>
      <c r="J78" s="171"/>
      <c r="K78" s="11" t="s">
        <v>14</v>
      </c>
      <c r="L78" s="13">
        <v>0</v>
      </c>
      <c r="M78" s="13">
        <v>0</v>
      </c>
      <c r="N78" s="80">
        <v>0</v>
      </c>
    </row>
    <row r="79" spans="1:14" s="47" customFormat="1" ht="19.5" thickBot="1" x14ac:dyDescent="0.35">
      <c r="A79" s="223"/>
      <c r="B79" s="226"/>
      <c r="C79" s="226"/>
      <c r="D79" s="229"/>
      <c r="E79" s="185"/>
      <c r="F79" s="208"/>
      <c r="G79" s="233"/>
      <c r="H79" s="214"/>
      <c r="I79" s="264"/>
      <c r="J79" s="172"/>
      <c r="K79" s="14" t="s">
        <v>15</v>
      </c>
      <c r="L79" s="15">
        <f>SUM(L77:L78)</f>
        <v>50</v>
      </c>
      <c r="M79" s="15">
        <f t="shared" ref="M79:N79" si="20">SUM(M77:M78)</f>
        <v>50</v>
      </c>
      <c r="N79" s="15">
        <f t="shared" si="20"/>
        <v>50</v>
      </c>
    </row>
    <row r="80" spans="1:14" s="47" customFormat="1" ht="29.45" customHeight="1" thickBot="1" x14ac:dyDescent="0.35">
      <c r="A80" s="224"/>
      <c r="B80" s="227"/>
      <c r="C80" s="227"/>
      <c r="D80" s="230"/>
      <c r="E80" s="231"/>
      <c r="F80" s="209"/>
      <c r="G80" s="248"/>
      <c r="H80" s="245" t="s">
        <v>16</v>
      </c>
      <c r="I80" s="246"/>
      <c r="J80" s="246"/>
      <c r="K80" s="247"/>
      <c r="L80" s="16">
        <f>SUM(L79)</f>
        <v>50</v>
      </c>
      <c r="M80" s="16">
        <f t="shared" ref="M80:N80" si="21">SUM(M79)</f>
        <v>50</v>
      </c>
      <c r="N80" s="16">
        <f t="shared" si="21"/>
        <v>50</v>
      </c>
    </row>
    <row r="81" spans="1:14" s="47" customFormat="1" ht="18.75" x14ac:dyDescent="0.3">
      <c r="A81" s="222">
        <v>5</v>
      </c>
      <c r="B81" s="225">
        <v>2</v>
      </c>
      <c r="C81" s="225">
        <v>1</v>
      </c>
      <c r="D81" s="228">
        <v>1</v>
      </c>
      <c r="E81" s="184">
        <v>2</v>
      </c>
      <c r="F81" s="210" t="s">
        <v>163</v>
      </c>
      <c r="G81" s="233"/>
      <c r="H81" s="212" t="s">
        <v>65</v>
      </c>
      <c r="I81" s="254" t="s">
        <v>387</v>
      </c>
      <c r="J81" s="153" t="s">
        <v>11</v>
      </c>
      <c r="K81" s="11" t="s">
        <v>32</v>
      </c>
      <c r="L81" s="13">
        <v>0</v>
      </c>
      <c r="M81" s="13">
        <v>0</v>
      </c>
      <c r="N81" s="80">
        <v>0</v>
      </c>
    </row>
    <row r="82" spans="1:14" s="47" customFormat="1" ht="18.75" x14ac:dyDescent="0.3">
      <c r="A82" s="223"/>
      <c r="B82" s="226"/>
      <c r="C82" s="226"/>
      <c r="D82" s="229"/>
      <c r="E82" s="185"/>
      <c r="F82" s="211"/>
      <c r="G82" s="233"/>
      <c r="H82" s="213"/>
      <c r="I82" s="255"/>
      <c r="J82" s="154"/>
      <c r="K82" s="11" t="s">
        <v>28</v>
      </c>
      <c r="L82" s="13">
        <v>0</v>
      </c>
      <c r="M82" s="13">
        <v>0</v>
      </c>
      <c r="N82" s="80">
        <v>0</v>
      </c>
    </row>
    <row r="83" spans="1:14" s="47" customFormat="1" ht="18.75" x14ac:dyDescent="0.3">
      <c r="A83" s="223"/>
      <c r="B83" s="226"/>
      <c r="C83" s="226"/>
      <c r="D83" s="229"/>
      <c r="E83" s="185"/>
      <c r="F83" s="211"/>
      <c r="G83" s="233"/>
      <c r="H83" s="213"/>
      <c r="I83" s="255"/>
      <c r="J83" s="154"/>
      <c r="K83" s="11" t="s">
        <v>12</v>
      </c>
      <c r="L83" s="13">
        <v>0</v>
      </c>
      <c r="M83" s="13">
        <v>0</v>
      </c>
      <c r="N83" s="80">
        <v>0</v>
      </c>
    </row>
    <row r="84" spans="1:14" s="47" customFormat="1" ht="19.5" thickBot="1" x14ac:dyDescent="0.35">
      <c r="A84" s="223"/>
      <c r="B84" s="226"/>
      <c r="C84" s="226"/>
      <c r="D84" s="229"/>
      <c r="E84" s="185"/>
      <c r="F84" s="211"/>
      <c r="G84" s="233"/>
      <c r="H84" s="213"/>
      <c r="I84" s="255"/>
      <c r="J84" s="154"/>
      <c r="K84" s="11" t="s">
        <v>14</v>
      </c>
      <c r="L84" s="13">
        <v>271</v>
      </c>
      <c r="M84" s="13">
        <v>0</v>
      </c>
      <c r="N84" s="80">
        <v>0</v>
      </c>
    </row>
    <row r="85" spans="1:14" s="47" customFormat="1" ht="19.5" thickBot="1" x14ac:dyDescent="0.35">
      <c r="A85" s="223"/>
      <c r="B85" s="226"/>
      <c r="C85" s="226"/>
      <c r="D85" s="229"/>
      <c r="E85" s="185"/>
      <c r="F85" s="211"/>
      <c r="G85" s="233"/>
      <c r="H85" s="214"/>
      <c r="I85" s="261"/>
      <c r="J85" s="257"/>
      <c r="K85" s="14" t="s">
        <v>15</v>
      </c>
      <c r="L85" s="15">
        <f>SUM(L81:L84)</f>
        <v>271</v>
      </c>
      <c r="M85" s="15">
        <f>SUM(M81:M84)</f>
        <v>0</v>
      </c>
      <c r="N85" s="15">
        <f>SUM(N81:N84)</f>
        <v>0</v>
      </c>
    </row>
    <row r="86" spans="1:14" s="47" customFormat="1" ht="19.5" thickBot="1" x14ac:dyDescent="0.35">
      <c r="A86" s="224"/>
      <c r="B86" s="227"/>
      <c r="C86" s="227"/>
      <c r="D86" s="230"/>
      <c r="E86" s="231"/>
      <c r="F86" s="232"/>
      <c r="G86" s="248"/>
      <c r="H86" s="245" t="s">
        <v>16</v>
      </c>
      <c r="I86" s="246"/>
      <c r="J86" s="246"/>
      <c r="K86" s="247"/>
      <c r="L86" s="16">
        <f>SUM(L85)</f>
        <v>271</v>
      </c>
      <c r="M86" s="16">
        <f t="shared" ref="M86:N86" si="22">SUM(M85)</f>
        <v>0</v>
      </c>
      <c r="N86" s="16">
        <f t="shared" si="22"/>
        <v>0</v>
      </c>
    </row>
    <row r="87" spans="1:14" s="47" customFormat="1" ht="28.5" customHeight="1" x14ac:dyDescent="0.3">
      <c r="A87" s="222">
        <v>5</v>
      </c>
      <c r="B87" s="225">
        <v>2</v>
      </c>
      <c r="C87" s="225">
        <v>1</v>
      </c>
      <c r="D87" s="228">
        <v>1</v>
      </c>
      <c r="E87" s="184">
        <v>3</v>
      </c>
      <c r="F87" s="210" t="s">
        <v>164</v>
      </c>
      <c r="G87" s="233"/>
      <c r="H87" s="251" t="s">
        <v>67</v>
      </c>
      <c r="I87" s="254" t="s">
        <v>68</v>
      </c>
      <c r="J87" s="188" t="s">
        <v>69</v>
      </c>
      <c r="K87" s="11" t="s">
        <v>32</v>
      </c>
      <c r="L87" s="13">
        <v>0</v>
      </c>
      <c r="M87" s="13">
        <v>0</v>
      </c>
      <c r="N87" s="80">
        <v>0</v>
      </c>
    </row>
    <row r="88" spans="1:14" s="47" customFormat="1" ht="24" customHeight="1" x14ac:dyDescent="0.3">
      <c r="A88" s="223"/>
      <c r="B88" s="226"/>
      <c r="C88" s="226"/>
      <c r="D88" s="229"/>
      <c r="E88" s="185"/>
      <c r="F88" s="211"/>
      <c r="G88" s="233"/>
      <c r="H88" s="252"/>
      <c r="I88" s="255"/>
      <c r="J88" s="188"/>
      <c r="K88" s="11" t="s">
        <v>12</v>
      </c>
      <c r="L88" s="13">
        <v>0</v>
      </c>
      <c r="M88" s="13">
        <v>0</v>
      </c>
      <c r="N88" s="80">
        <v>0</v>
      </c>
    </row>
    <row r="89" spans="1:14" s="47" customFormat="1" ht="27" customHeight="1" thickBot="1" x14ac:dyDescent="0.35">
      <c r="A89" s="223"/>
      <c r="B89" s="226"/>
      <c r="C89" s="226"/>
      <c r="D89" s="229"/>
      <c r="E89" s="185"/>
      <c r="F89" s="211"/>
      <c r="G89" s="233"/>
      <c r="H89" s="252"/>
      <c r="I89" s="255"/>
      <c r="J89" s="188"/>
      <c r="K89" s="11" t="s">
        <v>14</v>
      </c>
      <c r="L89" s="13">
        <v>130</v>
      </c>
      <c r="M89" s="13">
        <v>0</v>
      </c>
      <c r="N89" s="80">
        <v>0</v>
      </c>
    </row>
    <row r="90" spans="1:14" s="47" customFormat="1" ht="19.5" thickBot="1" x14ac:dyDescent="0.35">
      <c r="A90" s="223"/>
      <c r="B90" s="226"/>
      <c r="C90" s="226"/>
      <c r="D90" s="229"/>
      <c r="E90" s="185"/>
      <c r="F90" s="211"/>
      <c r="G90" s="233"/>
      <c r="H90" s="253"/>
      <c r="I90" s="261"/>
      <c r="J90" s="188"/>
      <c r="K90" s="14" t="s">
        <v>15</v>
      </c>
      <c r="L90" s="15">
        <f>SUM(L87:L89)</f>
        <v>130</v>
      </c>
      <c r="M90" s="15">
        <f t="shared" ref="M90:N90" si="23">SUM(M87:M89)</f>
        <v>0</v>
      </c>
      <c r="N90" s="15">
        <f t="shared" si="23"/>
        <v>0</v>
      </c>
    </row>
    <row r="91" spans="1:14" s="47" customFormat="1" ht="19.5" thickBot="1" x14ac:dyDescent="0.35">
      <c r="A91" s="224"/>
      <c r="B91" s="227"/>
      <c r="C91" s="227"/>
      <c r="D91" s="230"/>
      <c r="E91" s="231"/>
      <c r="F91" s="232"/>
      <c r="G91" s="248"/>
      <c r="H91" s="245" t="s">
        <v>16</v>
      </c>
      <c r="I91" s="246"/>
      <c r="J91" s="246"/>
      <c r="K91" s="247"/>
      <c r="L91" s="16">
        <f>SUM(L90)</f>
        <v>130</v>
      </c>
      <c r="M91" s="16">
        <f t="shared" ref="M91:N91" si="24">SUM(M90)</f>
        <v>0</v>
      </c>
      <c r="N91" s="16">
        <f t="shared" si="24"/>
        <v>0</v>
      </c>
    </row>
    <row r="92" spans="1:14" s="47" customFormat="1" ht="36" customHeight="1" x14ac:dyDescent="0.3">
      <c r="A92" s="222">
        <v>5</v>
      </c>
      <c r="B92" s="225">
        <v>2</v>
      </c>
      <c r="C92" s="225">
        <v>1</v>
      </c>
      <c r="D92" s="228">
        <v>1</v>
      </c>
      <c r="E92" s="184">
        <v>4</v>
      </c>
      <c r="F92" s="210" t="s">
        <v>165</v>
      </c>
      <c r="G92" s="233"/>
      <c r="H92" s="212" t="s">
        <v>70</v>
      </c>
      <c r="I92" s="167" t="s">
        <v>418</v>
      </c>
      <c r="J92" s="170" t="s">
        <v>71</v>
      </c>
      <c r="K92" s="11" t="s">
        <v>14</v>
      </c>
      <c r="L92" s="13">
        <v>0</v>
      </c>
      <c r="M92" s="13">
        <v>0</v>
      </c>
      <c r="N92" s="80">
        <v>0</v>
      </c>
    </row>
    <row r="93" spans="1:14" s="47" customFormat="1" ht="36.75" customHeight="1" x14ac:dyDescent="0.3">
      <c r="A93" s="223"/>
      <c r="B93" s="226"/>
      <c r="C93" s="226"/>
      <c r="D93" s="229"/>
      <c r="E93" s="185"/>
      <c r="F93" s="211"/>
      <c r="G93" s="233"/>
      <c r="H93" s="213"/>
      <c r="I93" s="168"/>
      <c r="J93" s="171"/>
      <c r="K93" s="11" t="s">
        <v>12</v>
      </c>
      <c r="L93" s="12">
        <v>1</v>
      </c>
      <c r="M93" s="13">
        <v>0</v>
      </c>
      <c r="N93" s="80">
        <v>0</v>
      </c>
    </row>
    <row r="94" spans="1:14" s="47" customFormat="1" ht="29.25" customHeight="1" thickBot="1" x14ac:dyDescent="0.35">
      <c r="A94" s="223"/>
      <c r="B94" s="226"/>
      <c r="C94" s="226"/>
      <c r="D94" s="229"/>
      <c r="E94" s="185"/>
      <c r="F94" s="211"/>
      <c r="G94" s="233"/>
      <c r="H94" s="213"/>
      <c r="I94" s="168"/>
      <c r="J94" s="171"/>
      <c r="K94" s="11" t="s">
        <v>103</v>
      </c>
      <c r="L94" s="13">
        <v>0</v>
      </c>
      <c r="M94" s="13">
        <v>0</v>
      </c>
      <c r="N94" s="80">
        <v>0</v>
      </c>
    </row>
    <row r="95" spans="1:14" s="47" customFormat="1" ht="36.6" customHeight="1" thickBot="1" x14ac:dyDescent="0.35">
      <c r="A95" s="223"/>
      <c r="B95" s="226"/>
      <c r="C95" s="226"/>
      <c r="D95" s="229"/>
      <c r="E95" s="185"/>
      <c r="F95" s="211"/>
      <c r="G95" s="233"/>
      <c r="H95" s="214"/>
      <c r="I95" s="169"/>
      <c r="J95" s="172"/>
      <c r="K95" s="14" t="s">
        <v>15</v>
      </c>
      <c r="L95" s="15">
        <f>SUM(L92:L94)</f>
        <v>1</v>
      </c>
      <c r="M95" s="15">
        <f t="shared" ref="M95:N95" si="25">SUM(M92:M94)</f>
        <v>0</v>
      </c>
      <c r="N95" s="15">
        <f t="shared" si="25"/>
        <v>0</v>
      </c>
    </row>
    <row r="96" spans="1:14" s="47" customFormat="1" ht="19.5" thickBot="1" x14ac:dyDescent="0.35">
      <c r="A96" s="223"/>
      <c r="B96" s="226"/>
      <c r="C96" s="226"/>
      <c r="D96" s="229"/>
      <c r="E96" s="185"/>
      <c r="F96" s="211"/>
      <c r="G96" s="248"/>
      <c r="H96" s="245" t="s">
        <v>16</v>
      </c>
      <c r="I96" s="246"/>
      <c r="J96" s="246"/>
      <c r="K96" s="247"/>
      <c r="L96" s="16">
        <f>SUM(L95)</f>
        <v>1</v>
      </c>
      <c r="M96" s="16">
        <f t="shared" ref="M96:N96" si="26">SUM(M95)</f>
        <v>0</v>
      </c>
      <c r="N96" s="16">
        <f t="shared" si="26"/>
        <v>0</v>
      </c>
    </row>
    <row r="97" spans="1:14" s="47" customFormat="1" ht="18.75" x14ac:dyDescent="0.3">
      <c r="A97" s="222">
        <v>5</v>
      </c>
      <c r="B97" s="225">
        <v>2</v>
      </c>
      <c r="C97" s="225">
        <v>1</v>
      </c>
      <c r="D97" s="265">
        <v>1</v>
      </c>
      <c r="E97" s="184">
        <v>5</v>
      </c>
      <c r="F97" s="210" t="s">
        <v>166</v>
      </c>
      <c r="G97" s="233"/>
      <c r="H97" s="239" t="s">
        <v>72</v>
      </c>
      <c r="I97" s="256" t="s">
        <v>73</v>
      </c>
      <c r="J97" s="256" t="s">
        <v>11</v>
      </c>
      <c r="K97" s="21" t="s">
        <v>32</v>
      </c>
      <c r="L97" s="30">
        <v>400</v>
      </c>
      <c r="M97" s="26">
        <v>400</v>
      </c>
      <c r="N97" s="79">
        <v>400</v>
      </c>
    </row>
    <row r="98" spans="1:14" s="47" customFormat="1" ht="19.5" thickBot="1" x14ac:dyDescent="0.35">
      <c r="A98" s="223"/>
      <c r="B98" s="226"/>
      <c r="C98" s="226"/>
      <c r="D98" s="266"/>
      <c r="E98" s="185"/>
      <c r="F98" s="211"/>
      <c r="G98" s="233"/>
      <c r="H98" s="150"/>
      <c r="I98" s="152"/>
      <c r="J98" s="152"/>
      <c r="K98" s="18" t="s">
        <v>14</v>
      </c>
      <c r="L98" s="32">
        <v>50</v>
      </c>
      <c r="M98" s="31">
        <v>50</v>
      </c>
      <c r="N98" s="50">
        <v>50</v>
      </c>
    </row>
    <row r="99" spans="1:14" s="47" customFormat="1" ht="19.5" thickBot="1" x14ac:dyDescent="0.35">
      <c r="A99" s="223"/>
      <c r="B99" s="226"/>
      <c r="C99" s="226"/>
      <c r="D99" s="266"/>
      <c r="E99" s="185"/>
      <c r="F99" s="211"/>
      <c r="G99" s="233"/>
      <c r="H99" s="150"/>
      <c r="I99" s="152"/>
      <c r="J99" s="221"/>
      <c r="K99" s="14" t="s">
        <v>15</v>
      </c>
      <c r="L99" s="33">
        <f t="shared" ref="L99:N99" si="27">SUM(L97:L98)</f>
        <v>450</v>
      </c>
      <c r="M99" s="33">
        <f t="shared" si="27"/>
        <v>450</v>
      </c>
      <c r="N99" s="33">
        <f t="shared" si="27"/>
        <v>450</v>
      </c>
    </row>
    <row r="100" spans="1:14" s="47" customFormat="1" ht="18.75" x14ac:dyDescent="0.3">
      <c r="A100" s="223"/>
      <c r="B100" s="226"/>
      <c r="C100" s="226"/>
      <c r="D100" s="266"/>
      <c r="E100" s="185"/>
      <c r="F100" s="211"/>
      <c r="G100" s="233"/>
      <c r="H100" s="150" t="s">
        <v>75</v>
      </c>
      <c r="I100" s="188" t="s">
        <v>76</v>
      </c>
      <c r="J100" s="152" t="s">
        <v>24</v>
      </c>
      <c r="K100" s="21" t="s">
        <v>32</v>
      </c>
      <c r="L100" s="13">
        <v>0</v>
      </c>
      <c r="M100" s="13">
        <v>0</v>
      </c>
      <c r="N100" s="80">
        <v>0</v>
      </c>
    </row>
    <row r="101" spans="1:14" s="47" customFormat="1" ht="19.5" thickBot="1" x14ac:dyDescent="0.35">
      <c r="A101" s="223"/>
      <c r="B101" s="226"/>
      <c r="C101" s="226"/>
      <c r="D101" s="266"/>
      <c r="E101" s="185"/>
      <c r="F101" s="211"/>
      <c r="G101" s="233"/>
      <c r="H101" s="150"/>
      <c r="I101" s="188"/>
      <c r="J101" s="152"/>
      <c r="K101" s="18" t="s">
        <v>14</v>
      </c>
      <c r="L101" s="32">
        <v>30</v>
      </c>
      <c r="M101" s="32">
        <v>20</v>
      </c>
      <c r="N101" s="80">
        <v>0</v>
      </c>
    </row>
    <row r="102" spans="1:14" s="47" customFormat="1" ht="19.5" thickBot="1" x14ac:dyDescent="0.35">
      <c r="A102" s="223"/>
      <c r="B102" s="226"/>
      <c r="C102" s="226"/>
      <c r="D102" s="266"/>
      <c r="E102" s="185"/>
      <c r="F102" s="211"/>
      <c r="G102" s="233"/>
      <c r="H102" s="150"/>
      <c r="I102" s="188"/>
      <c r="J102" s="221"/>
      <c r="K102" s="14" t="s">
        <v>15</v>
      </c>
      <c r="L102" s="33">
        <f t="shared" ref="L102:N102" si="28">SUM(L100:L101)</f>
        <v>30</v>
      </c>
      <c r="M102" s="33">
        <f t="shared" si="28"/>
        <v>20</v>
      </c>
      <c r="N102" s="33">
        <f t="shared" si="28"/>
        <v>0</v>
      </c>
    </row>
    <row r="103" spans="1:14" s="47" customFormat="1" ht="18.75" x14ac:dyDescent="0.3">
      <c r="A103" s="223"/>
      <c r="B103" s="226"/>
      <c r="C103" s="226"/>
      <c r="D103" s="266"/>
      <c r="E103" s="185"/>
      <c r="F103" s="211"/>
      <c r="G103" s="233"/>
      <c r="H103" s="150" t="s">
        <v>77</v>
      </c>
      <c r="I103" s="152" t="s">
        <v>78</v>
      </c>
      <c r="J103" s="152" t="s">
        <v>11</v>
      </c>
      <c r="K103" s="21" t="s">
        <v>32</v>
      </c>
      <c r="L103" s="30">
        <v>0</v>
      </c>
      <c r="M103" s="30">
        <v>50</v>
      </c>
      <c r="N103" s="80">
        <v>50</v>
      </c>
    </row>
    <row r="104" spans="1:14" s="47" customFormat="1" ht="19.5" thickBot="1" x14ac:dyDescent="0.35">
      <c r="A104" s="223"/>
      <c r="B104" s="226"/>
      <c r="C104" s="226"/>
      <c r="D104" s="266"/>
      <c r="E104" s="185"/>
      <c r="F104" s="211"/>
      <c r="G104" s="233"/>
      <c r="H104" s="150"/>
      <c r="I104" s="152"/>
      <c r="J104" s="152"/>
      <c r="K104" s="18" t="s">
        <v>14</v>
      </c>
      <c r="L104" s="32">
        <v>0</v>
      </c>
      <c r="M104" s="32">
        <v>5</v>
      </c>
      <c r="N104" s="81">
        <v>5</v>
      </c>
    </row>
    <row r="105" spans="1:14" s="47" customFormat="1" ht="19.5" thickBot="1" x14ac:dyDescent="0.35">
      <c r="A105" s="223"/>
      <c r="B105" s="226"/>
      <c r="C105" s="226"/>
      <c r="D105" s="266"/>
      <c r="E105" s="185"/>
      <c r="F105" s="211"/>
      <c r="G105" s="233"/>
      <c r="H105" s="150"/>
      <c r="I105" s="152"/>
      <c r="J105" s="221"/>
      <c r="K105" s="14" t="s">
        <v>15</v>
      </c>
      <c r="L105" s="23">
        <f t="shared" ref="L105:N105" si="29">SUM(L103:L104)</f>
        <v>0</v>
      </c>
      <c r="M105" s="23">
        <f t="shared" si="29"/>
        <v>55</v>
      </c>
      <c r="N105" s="23">
        <f t="shared" si="29"/>
        <v>55</v>
      </c>
    </row>
    <row r="106" spans="1:14" s="47" customFormat="1" ht="18.75" x14ac:dyDescent="0.3">
      <c r="A106" s="223"/>
      <c r="B106" s="226"/>
      <c r="C106" s="226"/>
      <c r="D106" s="266"/>
      <c r="E106" s="185"/>
      <c r="F106" s="211"/>
      <c r="G106" s="233"/>
      <c r="H106" s="150" t="s">
        <v>80</v>
      </c>
      <c r="I106" s="152" t="s">
        <v>81</v>
      </c>
      <c r="J106" s="152" t="s">
        <v>24</v>
      </c>
      <c r="K106" s="21" t="s">
        <v>32</v>
      </c>
      <c r="L106" s="13">
        <v>0</v>
      </c>
      <c r="M106" s="13">
        <v>0</v>
      </c>
      <c r="N106" s="80">
        <v>0</v>
      </c>
    </row>
    <row r="107" spans="1:14" s="47" customFormat="1" ht="19.5" thickBot="1" x14ac:dyDescent="0.35">
      <c r="A107" s="223"/>
      <c r="B107" s="226"/>
      <c r="C107" s="226"/>
      <c r="D107" s="266"/>
      <c r="E107" s="185"/>
      <c r="F107" s="211"/>
      <c r="G107" s="233"/>
      <c r="H107" s="150"/>
      <c r="I107" s="152"/>
      <c r="J107" s="152"/>
      <c r="K107" s="18" t="s">
        <v>14</v>
      </c>
      <c r="L107" s="32">
        <v>20</v>
      </c>
      <c r="M107" s="32">
        <v>45</v>
      </c>
      <c r="N107" s="80">
        <v>0</v>
      </c>
    </row>
    <row r="108" spans="1:14" s="47" customFormat="1" ht="19.5" thickBot="1" x14ac:dyDescent="0.35">
      <c r="A108" s="223"/>
      <c r="B108" s="226"/>
      <c r="C108" s="226"/>
      <c r="D108" s="266"/>
      <c r="E108" s="185"/>
      <c r="F108" s="211"/>
      <c r="G108" s="233"/>
      <c r="H108" s="150"/>
      <c r="I108" s="152"/>
      <c r="J108" s="221"/>
      <c r="K108" s="14" t="s">
        <v>15</v>
      </c>
      <c r="L108" s="33">
        <f t="shared" ref="L108:N108" si="30">SUM(L106:L107)</f>
        <v>20</v>
      </c>
      <c r="M108" s="33">
        <f t="shared" si="30"/>
        <v>45</v>
      </c>
      <c r="N108" s="33">
        <f t="shared" si="30"/>
        <v>0</v>
      </c>
    </row>
    <row r="109" spans="1:14" s="47" customFormat="1" ht="18.75" x14ac:dyDescent="0.3">
      <c r="A109" s="223"/>
      <c r="B109" s="226"/>
      <c r="C109" s="226"/>
      <c r="D109" s="266"/>
      <c r="E109" s="185"/>
      <c r="F109" s="211"/>
      <c r="G109" s="233"/>
      <c r="H109" s="150" t="s">
        <v>83</v>
      </c>
      <c r="I109" s="268" t="s">
        <v>84</v>
      </c>
      <c r="J109" s="152" t="s">
        <v>11</v>
      </c>
      <c r="K109" s="21" t="s">
        <v>32</v>
      </c>
      <c r="L109" s="30">
        <v>0</v>
      </c>
      <c r="M109" s="26">
        <v>0</v>
      </c>
      <c r="N109" s="79">
        <v>0</v>
      </c>
    </row>
    <row r="110" spans="1:14" s="47" customFormat="1" ht="19.5" thickBot="1" x14ac:dyDescent="0.35">
      <c r="A110" s="223"/>
      <c r="B110" s="226"/>
      <c r="C110" s="226"/>
      <c r="D110" s="266"/>
      <c r="E110" s="185"/>
      <c r="F110" s="211"/>
      <c r="G110" s="233"/>
      <c r="H110" s="150"/>
      <c r="I110" s="269"/>
      <c r="J110" s="152"/>
      <c r="K110" s="18" t="s">
        <v>14</v>
      </c>
      <c r="L110" s="32">
        <v>0</v>
      </c>
      <c r="M110" s="31">
        <v>0</v>
      </c>
      <c r="N110" s="50">
        <v>0</v>
      </c>
    </row>
    <row r="111" spans="1:14" s="47" customFormat="1" ht="19.5" thickBot="1" x14ac:dyDescent="0.35">
      <c r="A111" s="223"/>
      <c r="B111" s="226"/>
      <c r="C111" s="226"/>
      <c r="D111" s="266"/>
      <c r="E111" s="185"/>
      <c r="F111" s="211"/>
      <c r="G111" s="233"/>
      <c r="H111" s="150"/>
      <c r="I111" s="269"/>
      <c r="J111" s="221"/>
      <c r="K111" s="14" t="s">
        <v>15</v>
      </c>
      <c r="L111" s="33">
        <f t="shared" ref="L111:N111" si="31">SUM(L109:L110)</f>
        <v>0</v>
      </c>
      <c r="M111" s="33">
        <f t="shared" si="31"/>
        <v>0</v>
      </c>
      <c r="N111" s="33">
        <f t="shared" si="31"/>
        <v>0</v>
      </c>
    </row>
    <row r="112" spans="1:14" s="47" customFormat="1" ht="18.75" x14ac:dyDescent="0.3">
      <c r="A112" s="223"/>
      <c r="B112" s="226"/>
      <c r="C112" s="226"/>
      <c r="D112" s="266"/>
      <c r="E112" s="185"/>
      <c r="F112" s="211"/>
      <c r="G112" s="233"/>
      <c r="H112" s="234" t="s">
        <v>85</v>
      </c>
      <c r="I112" s="254" t="s">
        <v>86</v>
      </c>
      <c r="J112" s="254" t="s">
        <v>11</v>
      </c>
      <c r="K112" s="21" t="s">
        <v>32</v>
      </c>
      <c r="L112" s="30">
        <v>0</v>
      </c>
      <c r="M112" s="26">
        <v>0</v>
      </c>
      <c r="N112" s="79">
        <v>700</v>
      </c>
    </row>
    <row r="113" spans="1:14" s="47" customFormat="1" ht="19.5" thickBot="1" x14ac:dyDescent="0.35">
      <c r="A113" s="223"/>
      <c r="B113" s="226"/>
      <c r="C113" s="226"/>
      <c r="D113" s="266"/>
      <c r="E113" s="185"/>
      <c r="F113" s="211"/>
      <c r="G113" s="233"/>
      <c r="H113" s="235"/>
      <c r="I113" s="255"/>
      <c r="J113" s="255"/>
      <c r="K113" s="18" t="s">
        <v>14</v>
      </c>
      <c r="L113" s="32">
        <v>0</v>
      </c>
      <c r="M113" s="31">
        <v>0</v>
      </c>
      <c r="N113" s="50">
        <v>30</v>
      </c>
    </row>
    <row r="114" spans="1:14" s="47" customFormat="1" ht="19.5" thickBot="1" x14ac:dyDescent="0.35">
      <c r="A114" s="223"/>
      <c r="B114" s="226"/>
      <c r="C114" s="226"/>
      <c r="D114" s="266"/>
      <c r="E114" s="185"/>
      <c r="F114" s="211"/>
      <c r="G114" s="233"/>
      <c r="H114" s="239"/>
      <c r="I114" s="256"/>
      <c r="J114" s="256"/>
      <c r="K114" s="34" t="s">
        <v>15</v>
      </c>
      <c r="L114" s="35">
        <f t="shared" ref="L114:N114" si="32">SUM(L112:L113)</f>
        <v>0</v>
      </c>
      <c r="M114" s="35">
        <f t="shared" si="32"/>
        <v>0</v>
      </c>
      <c r="N114" s="35">
        <f t="shared" si="32"/>
        <v>730</v>
      </c>
    </row>
    <row r="115" spans="1:14" s="47" customFormat="1" ht="18.75" x14ac:dyDescent="0.3">
      <c r="A115" s="223"/>
      <c r="B115" s="226"/>
      <c r="C115" s="226"/>
      <c r="D115" s="266"/>
      <c r="E115" s="185"/>
      <c r="F115" s="211"/>
      <c r="G115" s="233"/>
      <c r="H115" s="234" t="s">
        <v>87</v>
      </c>
      <c r="I115" s="254" t="s">
        <v>88</v>
      </c>
      <c r="J115" s="254" t="s">
        <v>11</v>
      </c>
      <c r="K115" s="11" t="s">
        <v>32</v>
      </c>
      <c r="L115" s="30">
        <v>0</v>
      </c>
      <c r="M115" s="26">
        <v>0</v>
      </c>
      <c r="N115" s="79">
        <v>140</v>
      </c>
    </row>
    <row r="116" spans="1:14" s="47" customFormat="1" ht="19.5" thickBot="1" x14ac:dyDescent="0.35">
      <c r="A116" s="223"/>
      <c r="B116" s="226"/>
      <c r="C116" s="226"/>
      <c r="D116" s="266"/>
      <c r="E116" s="185"/>
      <c r="F116" s="211"/>
      <c r="G116" s="233"/>
      <c r="H116" s="235"/>
      <c r="I116" s="255"/>
      <c r="J116" s="255"/>
      <c r="K116" s="18" t="s">
        <v>14</v>
      </c>
      <c r="L116" s="32">
        <v>0</v>
      </c>
      <c r="M116" s="31">
        <v>0</v>
      </c>
      <c r="N116" s="50">
        <v>10</v>
      </c>
    </row>
    <row r="117" spans="1:14" s="47" customFormat="1" ht="19.5" thickBot="1" x14ac:dyDescent="0.35">
      <c r="A117" s="223"/>
      <c r="B117" s="226"/>
      <c r="C117" s="226"/>
      <c r="D117" s="266"/>
      <c r="E117" s="185"/>
      <c r="F117" s="211"/>
      <c r="G117" s="233"/>
      <c r="H117" s="239"/>
      <c r="I117" s="256"/>
      <c r="J117" s="256"/>
      <c r="K117" s="14" t="s">
        <v>15</v>
      </c>
      <c r="L117" s="15">
        <f t="shared" ref="L117:N117" si="33">SUM(L115:L116)</f>
        <v>0</v>
      </c>
      <c r="M117" s="15">
        <f t="shared" si="33"/>
        <v>0</v>
      </c>
      <c r="N117" s="15">
        <f t="shared" si="33"/>
        <v>150</v>
      </c>
    </row>
    <row r="118" spans="1:14" s="47" customFormat="1" ht="18.75" x14ac:dyDescent="0.3">
      <c r="A118" s="223"/>
      <c r="B118" s="226"/>
      <c r="C118" s="226"/>
      <c r="D118" s="266"/>
      <c r="E118" s="185"/>
      <c r="F118" s="211"/>
      <c r="G118" s="233"/>
      <c r="H118" s="150" t="s">
        <v>89</v>
      </c>
      <c r="I118" s="268" t="s">
        <v>90</v>
      </c>
      <c r="J118" s="152" t="s">
        <v>24</v>
      </c>
      <c r="K118" s="11" t="s">
        <v>32</v>
      </c>
      <c r="L118" s="30">
        <v>0</v>
      </c>
      <c r="M118" s="13">
        <v>0</v>
      </c>
      <c r="N118" s="80">
        <v>0</v>
      </c>
    </row>
    <row r="119" spans="1:14" s="47" customFormat="1" ht="19.5" thickBot="1" x14ac:dyDescent="0.35">
      <c r="A119" s="223"/>
      <c r="B119" s="226"/>
      <c r="C119" s="226"/>
      <c r="D119" s="266"/>
      <c r="E119" s="185"/>
      <c r="F119" s="211"/>
      <c r="G119" s="233"/>
      <c r="H119" s="150"/>
      <c r="I119" s="269"/>
      <c r="J119" s="152"/>
      <c r="K119" s="18" t="s">
        <v>14</v>
      </c>
      <c r="L119" s="13">
        <v>200</v>
      </c>
      <c r="M119" s="13">
        <v>0</v>
      </c>
      <c r="N119" s="80">
        <v>0</v>
      </c>
    </row>
    <row r="120" spans="1:14" s="47" customFormat="1" ht="19.5" thickBot="1" x14ac:dyDescent="0.35">
      <c r="A120" s="223"/>
      <c r="B120" s="226"/>
      <c r="C120" s="226"/>
      <c r="D120" s="266"/>
      <c r="E120" s="185"/>
      <c r="F120" s="211"/>
      <c r="G120" s="233"/>
      <c r="H120" s="234"/>
      <c r="I120" s="270"/>
      <c r="J120" s="153"/>
      <c r="K120" s="14" t="s">
        <v>15</v>
      </c>
      <c r="L120" s="33">
        <f t="shared" ref="L120:N120" si="34">SUM(L118:L119)</f>
        <v>200</v>
      </c>
      <c r="M120" s="33">
        <f t="shared" si="34"/>
        <v>0</v>
      </c>
      <c r="N120" s="33">
        <f t="shared" si="34"/>
        <v>0</v>
      </c>
    </row>
    <row r="121" spans="1:14" s="47" customFormat="1" ht="18.75" x14ac:dyDescent="0.3">
      <c r="A121" s="223"/>
      <c r="B121" s="226"/>
      <c r="C121" s="226"/>
      <c r="D121" s="266"/>
      <c r="E121" s="185"/>
      <c r="F121" s="211"/>
      <c r="G121" s="233"/>
      <c r="H121" s="150" t="s">
        <v>91</v>
      </c>
      <c r="I121" s="152" t="s">
        <v>92</v>
      </c>
      <c r="J121" s="152" t="s">
        <v>11</v>
      </c>
      <c r="K121" s="21" t="s">
        <v>32</v>
      </c>
      <c r="L121" s="30">
        <v>0</v>
      </c>
      <c r="M121" s="26">
        <v>0</v>
      </c>
      <c r="N121" s="79">
        <v>0</v>
      </c>
    </row>
    <row r="122" spans="1:14" s="47" customFormat="1" ht="19.5" thickBot="1" x14ac:dyDescent="0.35">
      <c r="A122" s="223"/>
      <c r="B122" s="226"/>
      <c r="C122" s="226"/>
      <c r="D122" s="266"/>
      <c r="E122" s="185"/>
      <c r="F122" s="211"/>
      <c r="G122" s="233"/>
      <c r="H122" s="150"/>
      <c r="I122" s="152"/>
      <c r="J122" s="152"/>
      <c r="K122" s="18" t="s">
        <v>14</v>
      </c>
      <c r="L122" s="32">
        <v>0</v>
      </c>
      <c r="M122" s="31">
        <v>0</v>
      </c>
      <c r="N122" s="50">
        <v>0</v>
      </c>
    </row>
    <row r="123" spans="1:14" s="47" customFormat="1" ht="37.15" customHeight="1" thickBot="1" x14ac:dyDescent="0.35">
      <c r="A123" s="223"/>
      <c r="B123" s="226"/>
      <c r="C123" s="226"/>
      <c r="D123" s="266"/>
      <c r="E123" s="185"/>
      <c r="F123" s="211"/>
      <c r="G123" s="233"/>
      <c r="H123" s="234"/>
      <c r="I123" s="254"/>
      <c r="J123" s="153"/>
      <c r="K123" s="14" t="s">
        <v>15</v>
      </c>
      <c r="L123" s="33">
        <f t="shared" ref="L123:N123" si="35">SUM(L121:L122)</f>
        <v>0</v>
      </c>
      <c r="M123" s="33">
        <f t="shared" si="35"/>
        <v>0</v>
      </c>
      <c r="N123" s="33">
        <f t="shared" si="35"/>
        <v>0</v>
      </c>
    </row>
    <row r="124" spans="1:14" s="47" customFormat="1" ht="24" customHeight="1" x14ac:dyDescent="0.3">
      <c r="A124" s="223"/>
      <c r="B124" s="226"/>
      <c r="C124" s="226"/>
      <c r="D124" s="266"/>
      <c r="E124" s="185"/>
      <c r="F124" s="211"/>
      <c r="G124" s="233"/>
      <c r="H124" s="150" t="s">
        <v>93</v>
      </c>
      <c r="I124" s="152" t="s">
        <v>94</v>
      </c>
      <c r="J124" s="152" t="s">
        <v>11</v>
      </c>
      <c r="K124" s="21" t="s">
        <v>32</v>
      </c>
      <c r="L124" s="30">
        <v>0</v>
      </c>
      <c r="M124" s="26">
        <v>300</v>
      </c>
      <c r="N124" s="79">
        <v>500</v>
      </c>
    </row>
    <row r="125" spans="1:14" s="47" customFormat="1" ht="19.5" thickBot="1" x14ac:dyDescent="0.35">
      <c r="A125" s="223"/>
      <c r="B125" s="226"/>
      <c r="C125" s="226"/>
      <c r="D125" s="266"/>
      <c r="E125" s="185"/>
      <c r="F125" s="211"/>
      <c r="G125" s="233"/>
      <c r="H125" s="150"/>
      <c r="I125" s="152"/>
      <c r="J125" s="152"/>
      <c r="K125" s="18" t="s">
        <v>14</v>
      </c>
      <c r="L125" s="30">
        <v>0</v>
      </c>
      <c r="M125" s="31">
        <v>50</v>
      </c>
      <c r="N125" s="50">
        <v>100</v>
      </c>
    </row>
    <row r="126" spans="1:14" s="47" customFormat="1" ht="19.5" thickBot="1" x14ac:dyDescent="0.35">
      <c r="A126" s="223"/>
      <c r="B126" s="226"/>
      <c r="C126" s="226"/>
      <c r="D126" s="266"/>
      <c r="E126" s="185"/>
      <c r="F126" s="211"/>
      <c r="G126" s="233"/>
      <c r="H126" s="234"/>
      <c r="I126" s="254"/>
      <c r="J126" s="153"/>
      <c r="K126" s="14" t="s">
        <v>15</v>
      </c>
      <c r="L126" s="33">
        <f t="shared" ref="L126:N126" si="36">SUM(L124:L125)</f>
        <v>0</v>
      </c>
      <c r="M126" s="33">
        <f t="shared" si="36"/>
        <v>350</v>
      </c>
      <c r="N126" s="33">
        <f t="shared" si="36"/>
        <v>600</v>
      </c>
    </row>
    <row r="127" spans="1:14" s="47" customFormat="1" ht="18.75" x14ac:dyDescent="0.3">
      <c r="A127" s="223"/>
      <c r="B127" s="226"/>
      <c r="C127" s="226"/>
      <c r="D127" s="266"/>
      <c r="E127" s="185"/>
      <c r="F127" s="211"/>
      <c r="G127" s="233"/>
      <c r="H127" s="234" t="s">
        <v>95</v>
      </c>
      <c r="I127" s="254" t="s">
        <v>96</v>
      </c>
      <c r="J127" s="153" t="s">
        <v>11</v>
      </c>
      <c r="K127" s="21" t="s">
        <v>32</v>
      </c>
      <c r="L127" s="30">
        <v>180</v>
      </c>
      <c r="M127" s="26">
        <v>700</v>
      </c>
      <c r="N127" s="79">
        <v>800</v>
      </c>
    </row>
    <row r="128" spans="1:14" s="47" customFormat="1" ht="19.5" thickBot="1" x14ac:dyDescent="0.35">
      <c r="A128" s="223"/>
      <c r="B128" s="226"/>
      <c r="C128" s="226"/>
      <c r="D128" s="266"/>
      <c r="E128" s="185"/>
      <c r="F128" s="211"/>
      <c r="G128" s="233"/>
      <c r="H128" s="235"/>
      <c r="I128" s="255"/>
      <c r="J128" s="154"/>
      <c r="K128" s="18" t="s">
        <v>14</v>
      </c>
      <c r="L128" s="32">
        <v>2000</v>
      </c>
      <c r="M128" s="31">
        <v>4000</v>
      </c>
      <c r="N128" s="50">
        <v>1000</v>
      </c>
    </row>
    <row r="129" spans="1:14" s="47" customFormat="1" ht="19.5" thickBot="1" x14ac:dyDescent="0.35">
      <c r="A129" s="223"/>
      <c r="B129" s="226"/>
      <c r="C129" s="226"/>
      <c r="D129" s="266"/>
      <c r="E129" s="185"/>
      <c r="F129" s="211"/>
      <c r="G129" s="233"/>
      <c r="H129" s="236"/>
      <c r="I129" s="261"/>
      <c r="J129" s="298"/>
      <c r="K129" s="14" t="s">
        <v>15</v>
      </c>
      <c r="L129" s="33">
        <f t="shared" ref="L129:N129" si="37">SUM(L127:L128)</f>
        <v>2180</v>
      </c>
      <c r="M129" s="33">
        <f t="shared" si="37"/>
        <v>4700</v>
      </c>
      <c r="N129" s="33">
        <f t="shared" si="37"/>
        <v>1800</v>
      </c>
    </row>
    <row r="130" spans="1:14" s="47" customFormat="1" ht="18.75" x14ac:dyDescent="0.3">
      <c r="A130" s="223"/>
      <c r="B130" s="226"/>
      <c r="C130" s="226"/>
      <c r="D130" s="266"/>
      <c r="E130" s="185"/>
      <c r="F130" s="211"/>
      <c r="G130" s="233"/>
      <c r="H130" s="234" t="s">
        <v>95</v>
      </c>
      <c r="I130" s="254" t="s">
        <v>97</v>
      </c>
      <c r="J130" s="153" t="s">
        <v>11</v>
      </c>
      <c r="K130" s="21" t="s">
        <v>32</v>
      </c>
      <c r="L130" s="30">
        <v>0</v>
      </c>
      <c r="M130" s="26">
        <v>0</v>
      </c>
      <c r="N130" s="79">
        <v>0</v>
      </c>
    </row>
    <row r="131" spans="1:14" s="47" customFormat="1" ht="19.5" thickBot="1" x14ac:dyDescent="0.35">
      <c r="A131" s="223"/>
      <c r="B131" s="226"/>
      <c r="C131" s="226"/>
      <c r="D131" s="266"/>
      <c r="E131" s="185"/>
      <c r="F131" s="211"/>
      <c r="G131" s="233"/>
      <c r="H131" s="235"/>
      <c r="I131" s="255"/>
      <c r="J131" s="154"/>
      <c r="K131" s="18" t="s">
        <v>14</v>
      </c>
      <c r="L131" s="32">
        <v>0</v>
      </c>
      <c r="M131" s="31">
        <v>0</v>
      </c>
      <c r="N131" s="50">
        <v>0</v>
      </c>
    </row>
    <row r="132" spans="1:14" s="47" customFormat="1" ht="19.5" thickBot="1" x14ac:dyDescent="0.35">
      <c r="A132" s="223"/>
      <c r="B132" s="226"/>
      <c r="C132" s="226"/>
      <c r="D132" s="266"/>
      <c r="E132" s="185"/>
      <c r="F132" s="211"/>
      <c r="G132" s="233"/>
      <c r="H132" s="236"/>
      <c r="I132" s="261"/>
      <c r="J132" s="298"/>
      <c r="K132" s="14" t="s">
        <v>15</v>
      </c>
      <c r="L132" s="33">
        <f t="shared" ref="L132:N132" si="38">SUM(L130:L131)</f>
        <v>0</v>
      </c>
      <c r="M132" s="33">
        <f t="shared" si="38"/>
        <v>0</v>
      </c>
      <c r="N132" s="33">
        <f t="shared" si="38"/>
        <v>0</v>
      </c>
    </row>
    <row r="133" spans="1:14" s="47" customFormat="1" ht="18.75" x14ac:dyDescent="0.3">
      <c r="A133" s="223"/>
      <c r="B133" s="226"/>
      <c r="C133" s="226"/>
      <c r="D133" s="266"/>
      <c r="E133" s="185"/>
      <c r="F133" s="211"/>
      <c r="G133" s="233"/>
      <c r="H133" s="212" t="s">
        <v>380</v>
      </c>
      <c r="I133" s="167" t="s">
        <v>381</v>
      </c>
      <c r="J133" s="153" t="s">
        <v>11</v>
      </c>
      <c r="K133" s="91" t="s">
        <v>32</v>
      </c>
      <c r="L133" s="30">
        <v>0</v>
      </c>
      <c r="M133" s="26">
        <v>0</v>
      </c>
      <c r="N133" s="82">
        <v>0</v>
      </c>
    </row>
    <row r="134" spans="1:14" s="47" customFormat="1" ht="24.75" customHeight="1" thickBot="1" x14ac:dyDescent="0.35">
      <c r="A134" s="223"/>
      <c r="B134" s="226"/>
      <c r="C134" s="226"/>
      <c r="D134" s="266"/>
      <c r="E134" s="185"/>
      <c r="F134" s="211"/>
      <c r="G134" s="233"/>
      <c r="H134" s="213"/>
      <c r="I134" s="168"/>
      <c r="J134" s="154"/>
      <c r="K134" s="90" t="s">
        <v>14</v>
      </c>
      <c r="L134" s="32">
        <v>40</v>
      </c>
      <c r="M134" s="31">
        <v>50</v>
      </c>
      <c r="N134" s="92">
        <v>50</v>
      </c>
    </row>
    <row r="135" spans="1:14" s="47" customFormat="1" ht="54.6" customHeight="1" thickBot="1" x14ac:dyDescent="0.35">
      <c r="A135" s="223"/>
      <c r="B135" s="226"/>
      <c r="C135" s="226"/>
      <c r="D135" s="266"/>
      <c r="E135" s="185"/>
      <c r="F135" s="211"/>
      <c r="G135" s="233"/>
      <c r="H135" s="213"/>
      <c r="I135" s="168"/>
      <c r="J135" s="154"/>
      <c r="K135" s="34" t="s">
        <v>15</v>
      </c>
      <c r="L135" s="132">
        <f t="shared" ref="L135:N135" si="39">SUM(L133:L134)</f>
        <v>40</v>
      </c>
      <c r="M135" s="132">
        <f t="shared" si="39"/>
        <v>50</v>
      </c>
      <c r="N135" s="132">
        <f t="shared" si="39"/>
        <v>50</v>
      </c>
    </row>
    <row r="136" spans="1:14" s="47" customFormat="1" ht="28.5" customHeight="1" x14ac:dyDescent="0.3">
      <c r="A136" s="223"/>
      <c r="B136" s="226"/>
      <c r="C136" s="226"/>
      <c r="D136" s="266"/>
      <c r="E136" s="185"/>
      <c r="F136" s="211"/>
      <c r="G136" s="248"/>
      <c r="H136" s="150" t="s">
        <v>383</v>
      </c>
      <c r="I136" s="152" t="s">
        <v>390</v>
      </c>
      <c r="J136" s="153" t="s">
        <v>11</v>
      </c>
      <c r="K136" s="129" t="s">
        <v>12</v>
      </c>
      <c r="L136" s="130">
        <v>0</v>
      </c>
      <c r="M136" s="130">
        <v>141</v>
      </c>
      <c r="N136" s="131">
        <v>142</v>
      </c>
    </row>
    <row r="137" spans="1:14" s="47" customFormat="1" ht="26.25" customHeight="1" thickBot="1" x14ac:dyDescent="0.35">
      <c r="A137" s="223"/>
      <c r="B137" s="226"/>
      <c r="C137" s="226"/>
      <c r="D137" s="266"/>
      <c r="E137" s="185"/>
      <c r="F137" s="211"/>
      <c r="G137" s="248"/>
      <c r="H137" s="150"/>
      <c r="I137" s="152"/>
      <c r="J137" s="154"/>
      <c r="K137" s="133" t="s">
        <v>14</v>
      </c>
      <c r="L137" s="134">
        <v>20</v>
      </c>
      <c r="M137" s="134">
        <v>25</v>
      </c>
      <c r="N137" s="135">
        <v>25</v>
      </c>
    </row>
    <row r="138" spans="1:14" s="47" customFormat="1" ht="38.25" customHeight="1" thickBot="1" x14ac:dyDescent="0.35">
      <c r="A138" s="223"/>
      <c r="B138" s="226"/>
      <c r="C138" s="226"/>
      <c r="D138" s="266"/>
      <c r="E138" s="185"/>
      <c r="F138" s="211"/>
      <c r="G138" s="248"/>
      <c r="H138" s="151"/>
      <c r="I138" s="151"/>
      <c r="J138" s="154"/>
      <c r="K138" s="93" t="s">
        <v>15</v>
      </c>
      <c r="L138" s="94">
        <f>SUM(L136:L137)</f>
        <v>20</v>
      </c>
      <c r="M138" s="94">
        <f>SUM(M136:M137)</f>
        <v>166</v>
      </c>
      <c r="N138" s="94">
        <f>SUM(N136:N137)</f>
        <v>167</v>
      </c>
    </row>
    <row r="139" spans="1:14" s="47" customFormat="1" ht="19.5" thickBot="1" x14ac:dyDescent="0.35">
      <c r="A139" s="224"/>
      <c r="B139" s="227"/>
      <c r="C139" s="227"/>
      <c r="D139" s="267"/>
      <c r="E139" s="231"/>
      <c r="F139" s="232"/>
      <c r="G139" s="248"/>
      <c r="H139" s="289" t="s">
        <v>16</v>
      </c>
      <c r="I139" s="290"/>
      <c r="J139" s="290"/>
      <c r="K139" s="291"/>
      <c r="L139" s="36">
        <f>SUM(L135+L117+L114+L111+L108+L105+L102+L99+L123+L120+L126+L129+L132+L138)</f>
        <v>2940</v>
      </c>
      <c r="M139" s="36">
        <f t="shared" ref="M139:N139" si="40">SUM(M135+M117+M114+M111+M108+M105+M102+M99+M123+M120+M126+M129+M132+M138)</f>
        <v>5836</v>
      </c>
      <c r="N139" s="36">
        <f t="shared" si="40"/>
        <v>4002</v>
      </c>
    </row>
    <row r="140" spans="1:14" s="47" customFormat="1" ht="18.75" x14ac:dyDescent="0.3">
      <c r="A140" s="222">
        <v>5</v>
      </c>
      <c r="B140" s="225">
        <v>2</v>
      </c>
      <c r="C140" s="225">
        <v>1</v>
      </c>
      <c r="D140" s="265">
        <v>1</v>
      </c>
      <c r="E140" s="184">
        <v>7</v>
      </c>
      <c r="F140" s="210" t="s">
        <v>167</v>
      </c>
      <c r="G140" s="233"/>
      <c r="H140" s="212" t="s">
        <v>98</v>
      </c>
      <c r="I140" s="167" t="s">
        <v>99</v>
      </c>
      <c r="J140" s="170" t="s">
        <v>100</v>
      </c>
      <c r="K140" s="11" t="s">
        <v>32</v>
      </c>
      <c r="L140" s="30">
        <v>0</v>
      </c>
      <c r="M140" s="30">
        <v>0</v>
      </c>
      <c r="N140" s="112">
        <v>0</v>
      </c>
    </row>
    <row r="141" spans="1:14" s="47" customFormat="1" ht="18.75" x14ac:dyDescent="0.3">
      <c r="A141" s="223"/>
      <c r="B141" s="226"/>
      <c r="C141" s="226"/>
      <c r="D141" s="266"/>
      <c r="E141" s="185"/>
      <c r="F141" s="211"/>
      <c r="G141" s="233"/>
      <c r="H141" s="213"/>
      <c r="I141" s="168"/>
      <c r="J141" s="171"/>
      <c r="K141" s="11" t="s">
        <v>12</v>
      </c>
      <c r="L141" s="30">
        <v>0</v>
      </c>
      <c r="M141" s="30">
        <v>0</v>
      </c>
      <c r="N141" s="112">
        <v>0</v>
      </c>
    </row>
    <row r="142" spans="1:14" s="47" customFormat="1" ht="19.5" thickBot="1" x14ac:dyDescent="0.35">
      <c r="A142" s="223"/>
      <c r="B142" s="226"/>
      <c r="C142" s="226"/>
      <c r="D142" s="266"/>
      <c r="E142" s="185"/>
      <c r="F142" s="211"/>
      <c r="G142" s="233"/>
      <c r="H142" s="213"/>
      <c r="I142" s="168"/>
      <c r="J142" s="171"/>
      <c r="K142" s="11" t="s">
        <v>14</v>
      </c>
      <c r="L142" s="32">
        <v>127.9</v>
      </c>
      <c r="M142" s="32">
        <v>200</v>
      </c>
      <c r="N142" s="113">
        <v>200</v>
      </c>
    </row>
    <row r="143" spans="1:14" s="47" customFormat="1" ht="19.5" thickBot="1" x14ac:dyDescent="0.35">
      <c r="A143" s="223"/>
      <c r="B143" s="226"/>
      <c r="C143" s="226"/>
      <c r="D143" s="266"/>
      <c r="E143" s="185"/>
      <c r="F143" s="211"/>
      <c r="G143" s="233"/>
      <c r="H143" s="214"/>
      <c r="I143" s="169"/>
      <c r="J143" s="172"/>
      <c r="K143" s="14" t="s">
        <v>15</v>
      </c>
      <c r="L143" s="15">
        <f>SUM(L140:L142)</f>
        <v>127.9</v>
      </c>
      <c r="M143" s="15">
        <f t="shared" ref="M143:N143" si="41">SUM(M140:M142)</f>
        <v>200</v>
      </c>
      <c r="N143" s="15">
        <f t="shared" si="41"/>
        <v>200</v>
      </c>
    </row>
    <row r="144" spans="1:14" s="47" customFormat="1" ht="19.5" thickBot="1" x14ac:dyDescent="0.35">
      <c r="A144" s="224"/>
      <c r="B144" s="227"/>
      <c r="C144" s="227"/>
      <c r="D144" s="267"/>
      <c r="E144" s="231"/>
      <c r="F144" s="232"/>
      <c r="G144" s="248"/>
      <c r="H144" s="245" t="s">
        <v>16</v>
      </c>
      <c r="I144" s="246"/>
      <c r="J144" s="246"/>
      <c r="K144" s="247"/>
      <c r="L144" s="16">
        <f>SUM(L143)</f>
        <v>127.9</v>
      </c>
      <c r="M144" s="16">
        <f>SUM(M143)</f>
        <v>200</v>
      </c>
      <c r="N144" s="16">
        <f>SUM(N143)</f>
        <v>200</v>
      </c>
    </row>
    <row r="145" spans="1:1490" s="47" customFormat="1" ht="19.5" thickBot="1" x14ac:dyDescent="0.35">
      <c r="A145" s="78">
        <v>5</v>
      </c>
      <c r="B145" s="7">
        <v>2</v>
      </c>
      <c r="C145" s="7">
        <v>1</v>
      </c>
      <c r="D145" s="9">
        <v>1</v>
      </c>
      <c r="E145" s="218" t="s">
        <v>17</v>
      </c>
      <c r="F145" s="219"/>
      <c r="G145" s="219"/>
      <c r="H145" s="220"/>
      <c r="I145" s="220"/>
      <c r="J145" s="220"/>
      <c r="K145" s="220"/>
      <c r="L145" s="122">
        <f>L144+L139+L96+L91+L86+L80</f>
        <v>3519.9</v>
      </c>
      <c r="M145" s="120">
        <f>M144+M139+M96+M91+M86+M80</f>
        <v>6086</v>
      </c>
      <c r="N145" s="121">
        <f>N144+N139+N96+N91+N86+N80</f>
        <v>4252</v>
      </c>
    </row>
    <row r="146" spans="1:1490" s="47" customFormat="1" ht="18.75" x14ac:dyDescent="0.3">
      <c r="A146" s="78">
        <v>5</v>
      </c>
      <c r="B146" s="7">
        <v>2</v>
      </c>
      <c r="C146" s="7">
        <v>1</v>
      </c>
      <c r="D146" s="9">
        <v>2</v>
      </c>
      <c r="E146" s="9" t="s">
        <v>9</v>
      </c>
      <c r="F146" s="178" t="s">
        <v>168</v>
      </c>
      <c r="G146" s="179"/>
      <c r="H146" s="179"/>
      <c r="I146" s="179"/>
      <c r="J146" s="179"/>
      <c r="K146" s="179"/>
      <c r="L146" s="287"/>
      <c r="M146" s="287"/>
      <c r="N146" s="288"/>
    </row>
    <row r="147" spans="1:1490" s="47" customFormat="1" ht="18.75" x14ac:dyDescent="0.3">
      <c r="A147" s="222">
        <v>5</v>
      </c>
      <c r="B147" s="225">
        <v>2</v>
      </c>
      <c r="C147" s="225">
        <v>1</v>
      </c>
      <c r="D147" s="228">
        <v>2</v>
      </c>
      <c r="E147" s="184">
        <v>3</v>
      </c>
      <c r="F147" s="210" t="s">
        <v>169</v>
      </c>
      <c r="G147" s="233"/>
      <c r="H147" s="212" t="s">
        <v>102</v>
      </c>
      <c r="I147" s="167" t="s">
        <v>417</v>
      </c>
      <c r="J147" s="170" t="s">
        <v>416</v>
      </c>
      <c r="K147" s="18" t="s">
        <v>103</v>
      </c>
      <c r="L147" s="136">
        <v>213.2</v>
      </c>
      <c r="M147" s="19">
        <v>0</v>
      </c>
      <c r="N147" s="81">
        <v>0</v>
      </c>
    </row>
    <row r="148" spans="1:1490" s="47" customFormat="1" ht="18.75" x14ac:dyDescent="0.3">
      <c r="A148" s="223"/>
      <c r="B148" s="226"/>
      <c r="C148" s="226"/>
      <c r="D148" s="229"/>
      <c r="E148" s="185"/>
      <c r="F148" s="211"/>
      <c r="G148" s="233"/>
      <c r="H148" s="213"/>
      <c r="I148" s="168"/>
      <c r="J148" s="171"/>
      <c r="K148" s="18" t="s">
        <v>52</v>
      </c>
      <c r="L148" s="136">
        <v>133</v>
      </c>
      <c r="M148" s="19">
        <v>0</v>
      </c>
      <c r="N148" s="81">
        <v>0</v>
      </c>
    </row>
    <row r="149" spans="1:1490" s="47" customFormat="1" ht="19.5" thickBot="1" x14ac:dyDescent="0.35">
      <c r="A149" s="223"/>
      <c r="B149" s="226"/>
      <c r="C149" s="226"/>
      <c r="D149" s="229"/>
      <c r="E149" s="185"/>
      <c r="F149" s="211"/>
      <c r="G149" s="233"/>
      <c r="H149" s="213"/>
      <c r="I149" s="168"/>
      <c r="J149" s="171"/>
      <c r="K149" s="18" t="s">
        <v>14</v>
      </c>
      <c r="L149" s="19">
        <v>2860.1</v>
      </c>
      <c r="M149" s="19">
        <v>3860</v>
      </c>
      <c r="N149" s="81">
        <v>4260</v>
      </c>
    </row>
    <row r="150" spans="1:1490" s="46" customFormat="1" ht="19.5" thickBot="1" x14ac:dyDescent="0.35">
      <c r="A150" s="223"/>
      <c r="B150" s="226"/>
      <c r="C150" s="226"/>
      <c r="D150" s="229"/>
      <c r="E150" s="185"/>
      <c r="F150" s="211"/>
      <c r="G150" s="233"/>
      <c r="H150" s="237"/>
      <c r="I150" s="169"/>
      <c r="J150" s="181"/>
      <c r="K150" s="14" t="s">
        <v>15</v>
      </c>
      <c r="L150" s="23">
        <f>SUM(L147:L149)</f>
        <v>3206.2999999999997</v>
      </c>
      <c r="M150" s="23">
        <f>SUM(M147:M149)</f>
        <v>3860</v>
      </c>
      <c r="N150" s="23">
        <f>SUM(N147:N149)</f>
        <v>4260</v>
      </c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7"/>
      <c r="BQ150" s="47"/>
      <c r="BR150" s="47"/>
      <c r="BS150" s="47"/>
      <c r="BT150" s="47"/>
      <c r="BU150" s="47"/>
      <c r="BV150" s="47"/>
      <c r="BW150" s="47"/>
      <c r="BX150" s="47"/>
      <c r="BY150" s="47"/>
      <c r="BZ150" s="47"/>
      <c r="CA150" s="47"/>
      <c r="CB150" s="47"/>
      <c r="CC150" s="47"/>
      <c r="CD150" s="47"/>
      <c r="CE150" s="47"/>
      <c r="CF150" s="47"/>
      <c r="CG150" s="47"/>
      <c r="CH150" s="47"/>
      <c r="CI150" s="47"/>
      <c r="CJ150" s="47"/>
      <c r="CK150" s="47"/>
      <c r="CL150" s="47"/>
      <c r="CM150" s="47"/>
      <c r="CN150" s="47"/>
      <c r="CO150" s="47"/>
      <c r="CP150" s="47"/>
      <c r="CQ150" s="47"/>
      <c r="CR150" s="47"/>
      <c r="CS150" s="47"/>
      <c r="CT150" s="47"/>
      <c r="CU150" s="47"/>
      <c r="CV150" s="47"/>
      <c r="CW150" s="47"/>
      <c r="CX150" s="47"/>
      <c r="CY150" s="47"/>
      <c r="CZ150" s="47"/>
      <c r="DA150" s="47"/>
      <c r="DB150" s="47"/>
      <c r="DC150" s="47"/>
      <c r="DD150" s="47"/>
      <c r="DE150" s="47"/>
      <c r="DF150" s="47"/>
      <c r="DG150" s="47"/>
      <c r="DH150" s="47"/>
      <c r="DI150" s="47"/>
      <c r="DJ150" s="47"/>
      <c r="DK150" s="47"/>
      <c r="DL150" s="47"/>
      <c r="DM150" s="47"/>
      <c r="DN150" s="47"/>
      <c r="DO150" s="47"/>
      <c r="DP150" s="47"/>
      <c r="DQ150" s="47"/>
      <c r="DR150" s="47"/>
      <c r="DS150" s="47"/>
      <c r="DT150" s="47"/>
      <c r="DU150" s="47"/>
      <c r="DV150" s="47"/>
      <c r="DW150" s="47"/>
      <c r="DX150" s="47"/>
      <c r="DY150" s="47"/>
      <c r="DZ150" s="47"/>
      <c r="EA150" s="47"/>
      <c r="EB150" s="47"/>
      <c r="EC150" s="47"/>
      <c r="ED150" s="47"/>
      <c r="EE150" s="47"/>
      <c r="EF150" s="47"/>
      <c r="EG150" s="47"/>
      <c r="EH150" s="47"/>
      <c r="EI150" s="47"/>
      <c r="EJ150" s="47"/>
      <c r="EK150" s="47"/>
      <c r="EL150" s="47"/>
      <c r="EM150" s="47"/>
      <c r="EN150" s="47"/>
      <c r="EO150" s="47"/>
      <c r="EP150" s="47"/>
      <c r="EQ150" s="47"/>
      <c r="ER150" s="47"/>
      <c r="ES150" s="47"/>
      <c r="ET150" s="47"/>
      <c r="EU150" s="47"/>
      <c r="EV150" s="47"/>
      <c r="EW150" s="47"/>
      <c r="EX150" s="47"/>
      <c r="EY150" s="47"/>
      <c r="EZ150" s="47"/>
      <c r="FA150" s="47"/>
      <c r="FB150" s="47"/>
      <c r="FC150" s="47"/>
      <c r="FD150" s="47"/>
      <c r="FE150" s="47"/>
      <c r="FF150" s="47"/>
      <c r="FG150" s="47"/>
      <c r="FH150" s="47"/>
      <c r="FI150" s="47"/>
      <c r="FJ150" s="47"/>
      <c r="FK150" s="47"/>
      <c r="FL150" s="47"/>
      <c r="FM150" s="47"/>
      <c r="FN150" s="47"/>
      <c r="FO150" s="47"/>
      <c r="FP150" s="47"/>
      <c r="FQ150" s="47"/>
      <c r="FR150" s="47"/>
      <c r="FS150" s="47"/>
      <c r="FT150" s="47"/>
      <c r="FU150" s="47"/>
      <c r="FV150" s="47"/>
      <c r="FW150" s="47"/>
      <c r="FX150" s="47"/>
      <c r="FY150" s="47"/>
      <c r="FZ150" s="47"/>
      <c r="GA150" s="47"/>
      <c r="GB150" s="47"/>
      <c r="GC150" s="47"/>
      <c r="GD150" s="47"/>
      <c r="GE150" s="47"/>
      <c r="GF150" s="47"/>
      <c r="GG150" s="47"/>
      <c r="GH150" s="47"/>
      <c r="GI150" s="47"/>
      <c r="GJ150" s="47"/>
      <c r="GK150" s="47"/>
      <c r="GL150" s="47"/>
      <c r="GM150" s="47"/>
      <c r="GN150" s="47"/>
      <c r="GO150" s="47"/>
      <c r="GP150" s="47"/>
      <c r="GQ150" s="47"/>
      <c r="GR150" s="47"/>
      <c r="GS150" s="47"/>
      <c r="GT150" s="47"/>
      <c r="GU150" s="47"/>
      <c r="GV150" s="47"/>
      <c r="GW150" s="47"/>
      <c r="GX150" s="47"/>
      <c r="GY150" s="47"/>
      <c r="GZ150" s="47"/>
      <c r="HA150" s="47"/>
      <c r="HB150" s="47"/>
      <c r="HC150" s="47"/>
      <c r="HD150" s="47"/>
      <c r="HE150" s="47"/>
      <c r="HF150" s="47"/>
      <c r="HG150" s="47"/>
      <c r="HH150" s="47"/>
      <c r="HI150" s="47"/>
      <c r="HJ150" s="47"/>
      <c r="HK150" s="47"/>
      <c r="HL150" s="47"/>
      <c r="HM150" s="47"/>
      <c r="HN150" s="47"/>
      <c r="HO150" s="47"/>
      <c r="HP150" s="47"/>
      <c r="HQ150" s="47"/>
      <c r="HR150" s="47"/>
      <c r="HS150" s="47"/>
      <c r="HT150" s="47"/>
      <c r="HU150" s="47"/>
      <c r="HV150" s="47"/>
      <c r="HW150" s="47"/>
      <c r="HX150" s="47"/>
      <c r="HY150" s="47"/>
      <c r="HZ150" s="47"/>
      <c r="IA150" s="47"/>
      <c r="IB150" s="47"/>
      <c r="IC150" s="47"/>
      <c r="ID150" s="47"/>
      <c r="IE150" s="47"/>
      <c r="IF150" s="47"/>
      <c r="IG150" s="47"/>
      <c r="IH150" s="47"/>
      <c r="II150" s="47"/>
      <c r="IJ150" s="47"/>
      <c r="IK150" s="47"/>
      <c r="IL150" s="47"/>
      <c r="IM150" s="47"/>
      <c r="IN150" s="47"/>
      <c r="IO150" s="47"/>
      <c r="IP150" s="47"/>
      <c r="IQ150" s="47"/>
      <c r="IR150" s="47"/>
      <c r="IS150" s="47"/>
      <c r="IT150" s="47"/>
      <c r="IU150" s="47"/>
      <c r="IV150" s="47"/>
      <c r="IW150" s="47"/>
      <c r="IX150" s="47"/>
      <c r="IY150" s="47"/>
      <c r="IZ150" s="47"/>
      <c r="JA150" s="47"/>
      <c r="JB150" s="47"/>
      <c r="JC150" s="47"/>
      <c r="JD150" s="47"/>
      <c r="JE150" s="47"/>
      <c r="JF150" s="47"/>
      <c r="JG150" s="47"/>
      <c r="JH150" s="47"/>
      <c r="JI150" s="47"/>
      <c r="JJ150" s="47"/>
      <c r="JK150" s="47"/>
      <c r="JL150" s="47"/>
      <c r="JM150" s="47"/>
      <c r="JN150" s="47"/>
      <c r="JO150" s="47"/>
      <c r="JP150" s="47"/>
      <c r="JQ150" s="47"/>
      <c r="JR150" s="47"/>
      <c r="JS150" s="47"/>
      <c r="JT150" s="47"/>
      <c r="JU150" s="47"/>
      <c r="JV150" s="47"/>
      <c r="JW150" s="47"/>
      <c r="JX150" s="47"/>
      <c r="JY150" s="47"/>
      <c r="JZ150" s="47"/>
      <c r="KA150" s="47"/>
      <c r="KB150" s="47"/>
      <c r="KC150" s="47"/>
      <c r="KD150" s="47"/>
      <c r="KE150" s="47"/>
      <c r="KF150" s="47"/>
      <c r="KG150" s="47"/>
      <c r="KH150" s="47"/>
      <c r="KI150" s="47"/>
      <c r="KJ150" s="47"/>
      <c r="KK150" s="47"/>
      <c r="KL150" s="47"/>
      <c r="KM150" s="47"/>
      <c r="KN150" s="47"/>
      <c r="KO150" s="47"/>
      <c r="KP150" s="47"/>
      <c r="KQ150" s="47"/>
      <c r="KR150" s="47"/>
      <c r="KS150" s="47"/>
      <c r="KT150" s="47"/>
      <c r="KU150" s="47"/>
      <c r="KV150" s="47"/>
      <c r="KW150" s="47"/>
      <c r="KX150" s="47"/>
      <c r="KY150" s="47"/>
      <c r="KZ150" s="47"/>
      <c r="LA150" s="47"/>
      <c r="LB150" s="47"/>
      <c r="LC150" s="47"/>
      <c r="LD150" s="47"/>
      <c r="LE150" s="47"/>
      <c r="LF150" s="47"/>
      <c r="LG150" s="47"/>
      <c r="LH150" s="47"/>
      <c r="LI150" s="47"/>
      <c r="LJ150" s="47"/>
      <c r="LK150" s="47"/>
      <c r="LL150" s="47"/>
      <c r="LM150" s="47"/>
      <c r="LN150" s="47"/>
      <c r="LO150" s="47"/>
      <c r="LP150" s="47"/>
      <c r="LQ150" s="47"/>
      <c r="LR150" s="47"/>
      <c r="LS150" s="47"/>
      <c r="LT150" s="47"/>
      <c r="LU150" s="47"/>
      <c r="LV150" s="47"/>
      <c r="LW150" s="47"/>
      <c r="LX150" s="47"/>
      <c r="LY150" s="47"/>
      <c r="LZ150" s="47"/>
      <c r="MA150" s="47"/>
      <c r="MB150" s="47"/>
      <c r="MC150" s="47"/>
      <c r="MD150" s="47"/>
      <c r="ME150" s="47"/>
      <c r="MF150" s="47"/>
      <c r="MG150" s="47"/>
      <c r="MH150" s="47"/>
      <c r="MI150" s="47"/>
      <c r="MJ150" s="47"/>
      <c r="MK150" s="47"/>
      <c r="ML150" s="47"/>
      <c r="MM150" s="47"/>
      <c r="MN150" s="47"/>
      <c r="MO150" s="47"/>
      <c r="MP150" s="47"/>
      <c r="MQ150" s="47"/>
      <c r="MR150" s="47"/>
      <c r="MS150" s="47"/>
      <c r="MT150" s="47"/>
      <c r="MU150" s="47"/>
      <c r="MV150" s="47"/>
      <c r="MW150" s="47"/>
      <c r="MX150" s="47"/>
      <c r="MY150" s="47"/>
      <c r="MZ150" s="47"/>
      <c r="NA150" s="47"/>
      <c r="NB150" s="47"/>
      <c r="NC150" s="47"/>
      <c r="ND150" s="47"/>
      <c r="NE150" s="47"/>
      <c r="NF150" s="47"/>
      <c r="NG150" s="47"/>
      <c r="NH150" s="47"/>
      <c r="NI150" s="47"/>
      <c r="NJ150" s="47"/>
      <c r="NK150" s="47"/>
      <c r="NL150" s="47"/>
      <c r="NM150" s="47"/>
      <c r="NN150" s="47"/>
      <c r="NO150" s="47"/>
      <c r="NP150" s="47"/>
      <c r="NQ150" s="47"/>
      <c r="NR150" s="47"/>
      <c r="NS150" s="47"/>
      <c r="NT150" s="47"/>
      <c r="NU150" s="47"/>
      <c r="NV150" s="47"/>
      <c r="NW150" s="47"/>
      <c r="NX150" s="47"/>
      <c r="NY150" s="47"/>
      <c r="NZ150" s="47"/>
      <c r="OA150" s="47"/>
      <c r="OB150" s="47"/>
      <c r="OC150" s="47"/>
      <c r="OD150" s="47"/>
      <c r="OE150" s="47"/>
      <c r="OF150" s="47"/>
      <c r="OG150" s="47"/>
      <c r="OH150" s="47"/>
      <c r="OI150" s="47"/>
      <c r="OJ150" s="47"/>
      <c r="OK150" s="47"/>
      <c r="OL150" s="47"/>
      <c r="OM150" s="47"/>
      <c r="ON150" s="47"/>
      <c r="OO150" s="47"/>
      <c r="OP150" s="47"/>
      <c r="OQ150" s="47"/>
      <c r="OR150" s="47"/>
      <c r="OS150" s="47"/>
      <c r="OT150" s="47"/>
      <c r="OU150" s="47"/>
      <c r="OV150" s="47"/>
      <c r="OW150" s="47"/>
      <c r="OX150" s="47"/>
      <c r="OY150" s="47"/>
      <c r="OZ150" s="47"/>
      <c r="PA150" s="47"/>
      <c r="PB150" s="47"/>
      <c r="PC150" s="47"/>
      <c r="PD150" s="47"/>
      <c r="PE150" s="47"/>
      <c r="PF150" s="47"/>
      <c r="PG150" s="47"/>
      <c r="PH150" s="47"/>
      <c r="PI150" s="47"/>
      <c r="PJ150" s="47"/>
      <c r="PK150" s="47"/>
      <c r="PL150" s="47"/>
      <c r="PM150" s="47"/>
      <c r="PN150" s="47"/>
      <c r="PO150" s="47"/>
      <c r="PP150" s="47"/>
      <c r="PQ150" s="47"/>
      <c r="PR150" s="47"/>
      <c r="PS150" s="47"/>
      <c r="PT150" s="47"/>
      <c r="PU150" s="47"/>
      <c r="PV150" s="47"/>
      <c r="PW150" s="47"/>
      <c r="PX150" s="47"/>
      <c r="PY150" s="47"/>
      <c r="PZ150" s="47"/>
      <c r="QA150" s="47"/>
      <c r="QB150" s="47"/>
      <c r="QC150" s="47"/>
      <c r="QD150" s="47"/>
      <c r="QE150" s="47"/>
      <c r="QF150" s="47"/>
      <c r="QG150" s="47"/>
      <c r="QH150" s="47"/>
      <c r="QI150" s="47"/>
      <c r="QJ150" s="47"/>
      <c r="QK150" s="47"/>
      <c r="QL150" s="47"/>
      <c r="QM150" s="47"/>
      <c r="QN150" s="47"/>
      <c r="QO150" s="47"/>
      <c r="QP150" s="47"/>
      <c r="QQ150" s="47"/>
      <c r="QR150" s="47"/>
      <c r="QS150" s="47"/>
      <c r="QT150" s="47"/>
      <c r="QU150" s="47"/>
      <c r="QV150" s="47"/>
      <c r="QW150" s="47"/>
      <c r="QX150" s="47"/>
      <c r="QY150" s="47"/>
      <c r="QZ150" s="47"/>
      <c r="RA150" s="47"/>
      <c r="RB150" s="47"/>
      <c r="RC150" s="47"/>
      <c r="RD150" s="47"/>
      <c r="RE150" s="47"/>
      <c r="RF150" s="47"/>
      <c r="RG150" s="47"/>
      <c r="RH150" s="47"/>
      <c r="RI150" s="47"/>
      <c r="RJ150" s="47"/>
      <c r="RK150" s="47"/>
      <c r="RL150" s="47"/>
      <c r="RM150" s="47"/>
      <c r="RN150" s="47"/>
      <c r="RO150" s="47"/>
      <c r="RP150" s="47"/>
      <c r="RQ150" s="47"/>
      <c r="RR150" s="47"/>
      <c r="RS150" s="47"/>
      <c r="RT150" s="47"/>
      <c r="RU150" s="47"/>
      <c r="RV150" s="47"/>
      <c r="RW150" s="47"/>
      <c r="RX150" s="47"/>
      <c r="RY150" s="47"/>
      <c r="RZ150" s="47"/>
      <c r="SA150" s="47"/>
      <c r="SB150" s="47"/>
      <c r="SC150" s="47"/>
      <c r="SD150" s="47"/>
      <c r="SE150" s="47"/>
      <c r="SF150" s="47"/>
      <c r="SG150" s="47"/>
      <c r="SH150" s="47"/>
      <c r="SI150" s="47"/>
      <c r="SJ150" s="47"/>
      <c r="SK150" s="47"/>
      <c r="SL150" s="47"/>
      <c r="SM150" s="47"/>
      <c r="SN150" s="47"/>
      <c r="SO150" s="47"/>
      <c r="SP150" s="47"/>
      <c r="SQ150" s="47"/>
      <c r="SR150" s="47"/>
      <c r="SS150" s="47"/>
      <c r="ST150" s="47"/>
      <c r="SU150" s="47"/>
      <c r="SV150" s="47"/>
      <c r="SW150" s="47"/>
      <c r="SX150" s="47"/>
      <c r="SY150" s="47"/>
      <c r="SZ150" s="47"/>
      <c r="TA150" s="47"/>
      <c r="TB150" s="47"/>
      <c r="TC150" s="47"/>
      <c r="TD150" s="47"/>
      <c r="TE150" s="47"/>
      <c r="TF150" s="47"/>
      <c r="TG150" s="47"/>
      <c r="TH150" s="47"/>
      <c r="TI150" s="47"/>
      <c r="TJ150" s="47"/>
      <c r="TK150" s="47"/>
      <c r="TL150" s="47"/>
      <c r="TM150" s="47"/>
      <c r="TN150" s="47"/>
      <c r="TO150" s="47"/>
      <c r="TP150" s="47"/>
      <c r="TQ150" s="47"/>
      <c r="TR150" s="47"/>
      <c r="TS150" s="47"/>
      <c r="TT150" s="47"/>
      <c r="TU150" s="47"/>
      <c r="TV150" s="47"/>
      <c r="TW150" s="47"/>
      <c r="TX150" s="47"/>
      <c r="TY150" s="47"/>
      <c r="TZ150" s="47"/>
      <c r="UA150" s="47"/>
      <c r="UB150" s="47"/>
      <c r="UC150" s="47"/>
      <c r="UD150" s="47"/>
      <c r="UE150" s="47"/>
      <c r="UF150" s="47"/>
      <c r="UG150" s="47"/>
      <c r="UH150" s="47"/>
      <c r="UI150" s="47"/>
      <c r="UJ150" s="47"/>
      <c r="UK150" s="47"/>
      <c r="UL150" s="47"/>
      <c r="UM150" s="47"/>
      <c r="UN150" s="47"/>
      <c r="UO150" s="47"/>
      <c r="UP150" s="47"/>
      <c r="UQ150" s="47"/>
      <c r="UR150" s="47"/>
      <c r="US150" s="47"/>
      <c r="UT150" s="47"/>
      <c r="UU150" s="47"/>
      <c r="UV150" s="47"/>
      <c r="UW150" s="47"/>
      <c r="UX150" s="47"/>
      <c r="UY150" s="47"/>
      <c r="UZ150" s="47"/>
      <c r="VA150" s="47"/>
      <c r="VB150" s="47"/>
      <c r="VC150" s="47"/>
      <c r="VD150" s="47"/>
      <c r="VE150" s="47"/>
      <c r="VF150" s="47"/>
      <c r="VG150" s="47"/>
      <c r="VH150" s="47"/>
      <c r="VI150" s="47"/>
      <c r="VJ150" s="47"/>
      <c r="VK150" s="47"/>
      <c r="VL150" s="47"/>
      <c r="VM150" s="47"/>
      <c r="VN150" s="47"/>
      <c r="VO150" s="47"/>
      <c r="VP150" s="47"/>
      <c r="VQ150" s="47"/>
      <c r="VR150" s="47"/>
      <c r="VS150" s="47"/>
      <c r="VT150" s="47"/>
      <c r="VU150" s="47"/>
      <c r="VV150" s="47"/>
      <c r="VW150" s="47"/>
      <c r="VX150" s="47"/>
      <c r="VY150" s="47"/>
      <c r="VZ150" s="47"/>
      <c r="WA150" s="47"/>
      <c r="WB150" s="47"/>
      <c r="WC150" s="47"/>
      <c r="WD150" s="47"/>
      <c r="WE150" s="47"/>
      <c r="WF150" s="47"/>
      <c r="WG150" s="47"/>
      <c r="WH150" s="47"/>
      <c r="WI150" s="47"/>
      <c r="WJ150" s="47"/>
      <c r="WK150" s="47"/>
      <c r="WL150" s="47"/>
      <c r="WM150" s="47"/>
      <c r="WN150" s="47"/>
      <c r="WO150" s="47"/>
      <c r="WP150" s="47"/>
      <c r="WQ150" s="47"/>
      <c r="WR150" s="47"/>
      <c r="WS150" s="47"/>
      <c r="WT150" s="47"/>
      <c r="WU150" s="47"/>
      <c r="WV150" s="47"/>
      <c r="WW150" s="47"/>
      <c r="WX150" s="47"/>
      <c r="WY150" s="47"/>
      <c r="WZ150" s="47"/>
      <c r="XA150" s="47"/>
      <c r="XB150" s="47"/>
      <c r="XC150" s="47"/>
      <c r="XD150" s="47"/>
      <c r="XE150" s="47"/>
      <c r="XF150" s="47"/>
      <c r="XG150" s="47"/>
      <c r="XH150" s="47"/>
      <c r="XI150" s="47"/>
      <c r="XJ150" s="47"/>
      <c r="XK150" s="47"/>
      <c r="XL150" s="47"/>
      <c r="XM150" s="47"/>
      <c r="XN150" s="47"/>
      <c r="XO150" s="47"/>
      <c r="XP150" s="47"/>
      <c r="XQ150" s="47"/>
      <c r="XR150" s="47"/>
      <c r="XS150" s="47"/>
      <c r="XT150" s="47"/>
      <c r="XU150" s="47"/>
      <c r="XV150" s="47"/>
      <c r="XW150" s="47"/>
      <c r="XX150" s="47"/>
      <c r="XY150" s="47"/>
      <c r="XZ150" s="47"/>
      <c r="YA150" s="47"/>
      <c r="YB150" s="47"/>
      <c r="YC150" s="47"/>
      <c r="YD150" s="47"/>
      <c r="YE150" s="47"/>
      <c r="YF150" s="47"/>
      <c r="YG150" s="47"/>
      <c r="YH150" s="47"/>
      <c r="YI150" s="47"/>
      <c r="YJ150" s="47"/>
      <c r="YK150" s="47"/>
      <c r="YL150" s="47"/>
      <c r="YM150" s="47"/>
      <c r="YN150" s="47"/>
      <c r="YO150" s="47"/>
      <c r="YP150" s="47"/>
      <c r="YQ150" s="47"/>
      <c r="YR150" s="47"/>
      <c r="YS150" s="47"/>
      <c r="YT150" s="47"/>
      <c r="YU150" s="47"/>
      <c r="YV150" s="47"/>
      <c r="YW150" s="47"/>
      <c r="YX150" s="47"/>
      <c r="YY150" s="47"/>
      <c r="YZ150" s="47"/>
      <c r="ZA150" s="47"/>
      <c r="ZB150" s="47"/>
      <c r="ZC150" s="47"/>
      <c r="ZD150" s="47"/>
      <c r="ZE150" s="47"/>
      <c r="ZF150" s="47"/>
      <c r="ZG150" s="47"/>
      <c r="ZH150" s="47"/>
      <c r="ZI150" s="47"/>
      <c r="ZJ150" s="47"/>
      <c r="ZK150" s="47"/>
      <c r="ZL150" s="47"/>
      <c r="ZM150" s="47"/>
      <c r="ZN150" s="47"/>
      <c r="ZO150" s="47"/>
      <c r="ZP150" s="47"/>
      <c r="ZQ150" s="47"/>
      <c r="ZR150" s="47"/>
      <c r="ZS150" s="47"/>
      <c r="ZT150" s="47"/>
      <c r="ZU150" s="47"/>
      <c r="ZV150" s="47"/>
      <c r="ZW150" s="47"/>
      <c r="ZX150" s="47"/>
      <c r="ZY150" s="47"/>
      <c r="ZZ150" s="47"/>
      <c r="AAA150" s="47"/>
      <c r="AAB150" s="47"/>
      <c r="AAC150" s="47"/>
      <c r="AAD150" s="47"/>
      <c r="AAE150" s="47"/>
      <c r="AAF150" s="47"/>
      <c r="AAG150" s="47"/>
      <c r="AAH150" s="47"/>
      <c r="AAI150" s="47"/>
      <c r="AAJ150" s="47"/>
      <c r="AAK150" s="47"/>
      <c r="AAL150" s="47"/>
      <c r="AAM150" s="47"/>
      <c r="AAN150" s="47"/>
      <c r="AAO150" s="47"/>
      <c r="AAP150" s="47"/>
      <c r="AAQ150" s="47"/>
      <c r="AAR150" s="47"/>
      <c r="AAS150" s="47"/>
      <c r="AAT150" s="47"/>
      <c r="AAU150" s="47"/>
      <c r="AAV150" s="47"/>
      <c r="AAW150" s="47"/>
      <c r="AAX150" s="47"/>
      <c r="AAY150" s="47"/>
      <c r="AAZ150" s="47"/>
      <c r="ABA150" s="47"/>
      <c r="ABB150" s="47"/>
      <c r="ABC150" s="47"/>
      <c r="ABD150" s="47"/>
      <c r="ABE150" s="47"/>
      <c r="ABF150" s="47"/>
      <c r="ABG150" s="47"/>
      <c r="ABH150" s="47"/>
      <c r="ABI150" s="47"/>
      <c r="ABJ150" s="47"/>
      <c r="ABK150" s="47"/>
      <c r="ABL150" s="47"/>
      <c r="ABM150" s="47"/>
      <c r="ABN150" s="47"/>
      <c r="ABO150" s="47"/>
      <c r="ABP150" s="47"/>
      <c r="ABQ150" s="47"/>
      <c r="ABR150" s="47"/>
      <c r="ABS150" s="47"/>
      <c r="ABT150" s="47"/>
      <c r="ABU150" s="47"/>
      <c r="ABV150" s="47"/>
      <c r="ABW150" s="47"/>
      <c r="ABX150" s="47"/>
      <c r="ABY150" s="47"/>
      <c r="ABZ150" s="47"/>
      <c r="ACA150" s="47"/>
      <c r="ACB150" s="47"/>
      <c r="ACC150" s="47"/>
      <c r="ACD150" s="47"/>
      <c r="ACE150" s="47"/>
      <c r="ACF150" s="47"/>
      <c r="ACG150" s="47"/>
      <c r="ACH150" s="47"/>
      <c r="ACI150" s="47"/>
      <c r="ACJ150" s="47"/>
      <c r="ACK150" s="47"/>
      <c r="ACL150" s="47"/>
      <c r="ACM150" s="47"/>
      <c r="ACN150" s="47"/>
      <c r="ACO150" s="47"/>
      <c r="ACP150" s="47"/>
      <c r="ACQ150" s="47"/>
      <c r="ACR150" s="47"/>
      <c r="ACS150" s="47"/>
      <c r="ACT150" s="47"/>
      <c r="ACU150" s="47"/>
      <c r="ACV150" s="47"/>
      <c r="ACW150" s="47"/>
      <c r="ACX150" s="47"/>
      <c r="ACY150" s="47"/>
      <c r="ACZ150" s="47"/>
      <c r="ADA150" s="47"/>
      <c r="ADB150" s="47"/>
      <c r="ADC150" s="47"/>
      <c r="ADD150" s="47"/>
      <c r="ADE150" s="47"/>
      <c r="ADF150" s="47"/>
      <c r="ADG150" s="47"/>
      <c r="ADH150" s="47"/>
      <c r="ADI150" s="47"/>
      <c r="ADJ150" s="47"/>
      <c r="ADK150" s="47"/>
      <c r="ADL150" s="47"/>
      <c r="ADM150" s="47"/>
      <c r="ADN150" s="47"/>
      <c r="ADO150" s="47"/>
      <c r="ADP150" s="47"/>
      <c r="ADQ150" s="47"/>
      <c r="ADR150" s="47"/>
      <c r="ADS150" s="47"/>
      <c r="ADT150" s="47"/>
      <c r="ADU150" s="47"/>
      <c r="ADV150" s="47"/>
      <c r="ADW150" s="47"/>
      <c r="ADX150" s="47"/>
      <c r="ADY150" s="47"/>
      <c r="ADZ150" s="47"/>
      <c r="AEA150" s="47"/>
      <c r="AEB150" s="47"/>
      <c r="AEC150" s="47"/>
      <c r="AED150" s="47"/>
      <c r="AEE150" s="47"/>
      <c r="AEF150" s="47"/>
      <c r="AEG150" s="47"/>
      <c r="AEH150" s="47"/>
      <c r="AEI150" s="47"/>
      <c r="AEJ150" s="47"/>
      <c r="AEK150" s="47"/>
      <c r="AEL150" s="47"/>
      <c r="AEM150" s="47"/>
      <c r="AEN150" s="47"/>
      <c r="AEO150" s="47"/>
      <c r="AEP150" s="47"/>
      <c r="AEQ150" s="47"/>
      <c r="AER150" s="47"/>
      <c r="AES150" s="47"/>
      <c r="AET150" s="47"/>
      <c r="AEU150" s="47"/>
      <c r="AEV150" s="47"/>
      <c r="AEW150" s="47"/>
      <c r="AEX150" s="47"/>
      <c r="AEY150" s="47"/>
      <c r="AEZ150" s="47"/>
      <c r="AFA150" s="47"/>
      <c r="AFB150" s="47"/>
      <c r="AFC150" s="47"/>
      <c r="AFD150" s="47"/>
      <c r="AFE150" s="47"/>
      <c r="AFF150" s="47"/>
      <c r="AFG150" s="47"/>
      <c r="AFH150" s="47"/>
      <c r="AFI150" s="47"/>
      <c r="AFJ150" s="47"/>
      <c r="AFK150" s="47"/>
      <c r="AFL150" s="47"/>
      <c r="AFM150" s="47"/>
      <c r="AFN150" s="47"/>
      <c r="AFO150" s="47"/>
      <c r="AFP150" s="47"/>
      <c r="AFQ150" s="47"/>
      <c r="AFR150" s="47"/>
      <c r="AFS150" s="47"/>
      <c r="AFT150" s="47"/>
      <c r="AFU150" s="47"/>
      <c r="AFV150" s="47"/>
      <c r="AFW150" s="47"/>
      <c r="AFX150" s="47"/>
      <c r="AFY150" s="47"/>
      <c r="AFZ150" s="47"/>
      <c r="AGA150" s="47"/>
      <c r="AGB150" s="47"/>
      <c r="AGC150" s="47"/>
      <c r="AGD150" s="47"/>
      <c r="AGE150" s="47"/>
      <c r="AGF150" s="47"/>
      <c r="AGG150" s="47"/>
      <c r="AGH150" s="47"/>
      <c r="AGI150" s="47"/>
      <c r="AGJ150" s="47"/>
      <c r="AGK150" s="47"/>
      <c r="AGL150" s="47"/>
      <c r="AGM150" s="47"/>
      <c r="AGN150" s="47"/>
      <c r="AGO150" s="47"/>
      <c r="AGP150" s="47"/>
      <c r="AGQ150" s="47"/>
      <c r="AGR150" s="47"/>
      <c r="AGS150" s="47"/>
      <c r="AGT150" s="47"/>
      <c r="AGU150" s="47"/>
      <c r="AGV150" s="47"/>
      <c r="AGW150" s="47"/>
      <c r="AGX150" s="47"/>
      <c r="AGY150" s="47"/>
      <c r="AGZ150" s="47"/>
      <c r="AHA150" s="47"/>
      <c r="AHB150" s="47"/>
      <c r="AHC150" s="47"/>
      <c r="AHD150" s="47"/>
      <c r="AHE150" s="47"/>
      <c r="AHF150" s="47"/>
      <c r="AHG150" s="47"/>
      <c r="AHH150" s="47"/>
      <c r="AHI150" s="47"/>
      <c r="AHJ150" s="47"/>
      <c r="AHK150" s="47"/>
      <c r="AHL150" s="47"/>
      <c r="AHM150" s="47"/>
      <c r="AHN150" s="47"/>
      <c r="AHO150" s="47"/>
      <c r="AHP150" s="47"/>
      <c r="AHQ150" s="47"/>
      <c r="AHR150" s="47"/>
      <c r="AHS150" s="47"/>
      <c r="AHT150" s="47"/>
      <c r="AHU150" s="47"/>
      <c r="AHV150" s="47"/>
      <c r="AHW150" s="47"/>
      <c r="AHX150" s="47"/>
      <c r="AHY150" s="47"/>
      <c r="AHZ150" s="47"/>
      <c r="AIA150" s="47"/>
      <c r="AIB150" s="47"/>
      <c r="AIC150" s="47"/>
      <c r="AID150" s="47"/>
      <c r="AIE150" s="47"/>
      <c r="AIF150" s="47"/>
      <c r="AIG150" s="47"/>
      <c r="AIH150" s="47"/>
      <c r="AII150" s="47"/>
      <c r="AIJ150" s="47"/>
      <c r="AIK150" s="47"/>
      <c r="AIL150" s="47"/>
      <c r="AIM150" s="47"/>
      <c r="AIN150" s="47"/>
      <c r="AIO150" s="47"/>
      <c r="AIP150" s="47"/>
      <c r="AIQ150" s="47"/>
      <c r="AIR150" s="47"/>
      <c r="AIS150" s="47"/>
      <c r="AIT150" s="47"/>
      <c r="AIU150" s="47"/>
      <c r="AIV150" s="47"/>
      <c r="AIW150" s="47"/>
      <c r="AIX150" s="47"/>
      <c r="AIY150" s="47"/>
      <c r="AIZ150" s="47"/>
      <c r="AJA150" s="47"/>
      <c r="AJB150" s="47"/>
      <c r="AJC150" s="47"/>
      <c r="AJD150" s="47"/>
      <c r="AJE150" s="47"/>
      <c r="AJF150" s="47"/>
      <c r="AJG150" s="47"/>
      <c r="AJH150" s="47"/>
      <c r="AJI150" s="47"/>
      <c r="AJJ150" s="47"/>
      <c r="AJK150" s="47"/>
      <c r="AJL150" s="47"/>
      <c r="AJM150" s="47"/>
      <c r="AJN150" s="47"/>
      <c r="AJO150" s="47"/>
      <c r="AJP150" s="47"/>
      <c r="AJQ150" s="47"/>
      <c r="AJR150" s="47"/>
      <c r="AJS150" s="47"/>
      <c r="AJT150" s="47"/>
      <c r="AJU150" s="47"/>
      <c r="AJV150" s="47"/>
      <c r="AJW150" s="47"/>
      <c r="AJX150" s="47"/>
      <c r="AJY150" s="47"/>
      <c r="AJZ150" s="47"/>
      <c r="AKA150" s="47"/>
      <c r="AKB150" s="47"/>
      <c r="AKC150" s="47"/>
      <c r="AKD150" s="47"/>
      <c r="AKE150" s="47"/>
      <c r="AKF150" s="47"/>
      <c r="AKG150" s="47"/>
      <c r="AKH150" s="47"/>
      <c r="AKI150" s="47"/>
      <c r="AKJ150" s="47"/>
      <c r="AKK150" s="47"/>
      <c r="AKL150" s="47"/>
      <c r="AKM150" s="47"/>
      <c r="AKN150" s="47"/>
      <c r="AKO150" s="47"/>
      <c r="AKP150" s="47"/>
      <c r="AKQ150" s="47"/>
      <c r="AKR150" s="47"/>
      <c r="AKS150" s="47"/>
      <c r="AKT150" s="47"/>
      <c r="AKU150" s="47"/>
      <c r="AKV150" s="47"/>
      <c r="AKW150" s="47"/>
      <c r="AKX150" s="47"/>
      <c r="AKY150" s="47"/>
      <c r="AKZ150" s="47"/>
      <c r="ALA150" s="47"/>
      <c r="ALB150" s="47"/>
      <c r="ALC150" s="47"/>
      <c r="ALD150" s="47"/>
      <c r="ALE150" s="47"/>
      <c r="ALF150" s="47"/>
      <c r="ALG150" s="47"/>
      <c r="ALH150" s="47"/>
      <c r="ALI150" s="47"/>
      <c r="ALJ150" s="47"/>
      <c r="ALK150" s="47"/>
      <c r="ALL150" s="47"/>
      <c r="ALM150" s="47"/>
      <c r="ALN150" s="47"/>
      <c r="ALO150" s="47"/>
      <c r="ALP150" s="47"/>
      <c r="ALQ150" s="47"/>
      <c r="ALR150" s="47"/>
      <c r="ALS150" s="47"/>
      <c r="ALT150" s="47"/>
      <c r="ALU150" s="47"/>
      <c r="ALV150" s="47"/>
      <c r="ALW150" s="47"/>
      <c r="ALX150" s="47"/>
      <c r="ALY150" s="47"/>
      <c r="ALZ150" s="47"/>
      <c r="AMA150" s="47"/>
      <c r="AMB150" s="47"/>
      <c r="AMC150" s="47"/>
      <c r="AMD150" s="47"/>
      <c r="AME150" s="47"/>
      <c r="AMF150" s="47"/>
      <c r="AMG150" s="47"/>
      <c r="AMH150" s="47"/>
      <c r="AMI150" s="47"/>
      <c r="AMJ150" s="47"/>
      <c r="AMK150" s="47"/>
      <c r="AML150" s="47"/>
      <c r="AMM150" s="47"/>
      <c r="AMN150" s="47"/>
      <c r="AMO150" s="47"/>
      <c r="AMP150" s="47"/>
      <c r="AMQ150" s="47"/>
      <c r="AMR150" s="47"/>
      <c r="AMS150" s="47"/>
      <c r="AMT150" s="47"/>
      <c r="AMU150" s="47"/>
      <c r="AMV150" s="47"/>
      <c r="AMW150" s="47"/>
      <c r="AMX150" s="47"/>
      <c r="AMY150" s="47"/>
      <c r="AMZ150" s="47"/>
      <c r="ANA150" s="47"/>
      <c r="ANB150" s="47"/>
      <c r="ANC150" s="47"/>
      <c r="AND150" s="47"/>
      <c r="ANE150" s="47"/>
      <c r="ANF150" s="47"/>
      <c r="ANG150" s="47"/>
      <c r="ANH150" s="47"/>
      <c r="ANI150" s="47"/>
      <c r="ANJ150" s="47"/>
      <c r="ANK150" s="47"/>
      <c r="ANL150" s="47"/>
      <c r="ANM150" s="47"/>
      <c r="ANN150" s="47"/>
      <c r="ANO150" s="47"/>
      <c r="ANP150" s="47"/>
      <c r="ANQ150" s="47"/>
      <c r="ANR150" s="47"/>
      <c r="ANS150" s="47"/>
      <c r="ANT150" s="47"/>
      <c r="ANU150" s="47"/>
      <c r="ANV150" s="47"/>
      <c r="ANW150" s="47"/>
      <c r="ANX150" s="47"/>
      <c r="ANY150" s="47"/>
      <c r="ANZ150" s="47"/>
      <c r="AOA150" s="47"/>
      <c r="AOB150" s="47"/>
      <c r="AOC150" s="47"/>
      <c r="AOD150" s="47"/>
      <c r="AOE150" s="47"/>
      <c r="AOF150" s="47"/>
      <c r="AOG150" s="47"/>
      <c r="AOH150" s="47"/>
      <c r="AOI150" s="47"/>
      <c r="AOJ150" s="47"/>
      <c r="AOK150" s="47"/>
      <c r="AOL150" s="47"/>
      <c r="AOM150" s="47"/>
      <c r="AON150" s="47"/>
      <c r="AOO150" s="47"/>
      <c r="AOP150" s="47"/>
      <c r="AOQ150" s="47"/>
      <c r="AOR150" s="47"/>
      <c r="AOS150" s="47"/>
      <c r="AOT150" s="47"/>
      <c r="AOU150" s="47"/>
      <c r="AOV150" s="47"/>
      <c r="AOW150" s="47"/>
      <c r="AOX150" s="47"/>
      <c r="AOY150" s="47"/>
      <c r="AOZ150" s="47"/>
      <c r="APA150" s="47"/>
      <c r="APB150" s="47"/>
      <c r="APC150" s="47"/>
      <c r="APD150" s="47"/>
      <c r="APE150" s="47"/>
      <c r="APF150" s="47"/>
      <c r="APG150" s="47"/>
      <c r="APH150" s="47"/>
      <c r="API150" s="47"/>
      <c r="APJ150" s="47"/>
      <c r="APK150" s="47"/>
      <c r="APL150" s="47"/>
      <c r="APM150" s="47"/>
      <c r="APN150" s="47"/>
      <c r="APO150" s="47"/>
      <c r="APP150" s="47"/>
      <c r="APQ150" s="47"/>
      <c r="APR150" s="47"/>
      <c r="APS150" s="47"/>
      <c r="APT150" s="47"/>
      <c r="APU150" s="47"/>
      <c r="APV150" s="47"/>
      <c r="APW150" s="47"/>
      <c r="APX150" s="47"/>
      <c r="APY150" s="47"/>
      <c r="APZ150" s="47"/>
      <c r="AQA150" s="47"/>
      <c r="AQB150" s="47"/>
      <c r="AQC150" s="47"/>
      <c r="AQD150" s="47"/>
      <c r="AQE150" s="47"/>
      <c r="AQF150" s="47"/>
      <c r="AQG150" s="47"/>
      <c r="AQH150" s="47"/>
      <c r="AQI150" s="47"/>
      <c r="AQJ150" s="47"/>
      <c r="AQK150" s="47"/>
      <c r="AQL150" s="47"/>
      <c r="AQM150" s="47"/>
      <c r="AQN150" s="47"/>
      <c r="AQO150" s="47"/>
      <c r="AQP150" s="47"/>
      <c r="AQQ150" s="47"/>
      <c r="AQR150" s="47"/>
      <c r="AQS150" s="47"/>
      <c r="AQT150" s="47"/>
      <c r="AQU150" s="47"/>
      <c r="AQV150" s="47"/>
      <c r="AQW150" s="47"/>
      <c r="AQX150" s="47"/>
      <c r="AQY150" s="47"/>
      <c r="AQZ150" s="47"/>
      <c r="ARA150" s="47"/>
      <c r="ARB150" s="47"/>
      <c r="ARC150" s="47"/>
      <c r="ARD150" s="47"/>
      <c r="ARE150" s="47"/>
      <c r="ARF150" s="47"/>
      <c r="ARG150" s="47"/>
      <c r="ARH150" s="47"/>
      <c r="ARI150" s="47"/>
      <c r="ARJ150" s="47"/>
      <c r="ARK150" s="47"/>
      <c r="ARL150" s="47"/>
      <c r="ARM150" s="47"/>
      <c r="ARN150" s="47"/>
      <c r="ARO150" s="47"/>
      <c r="ARP150" s="47"/>
      <c r="ARQ150" s="47"/>
      <c r="ARR150" s="47"/>
      <c r="ARS150" s="47"/>
      <c r="ART150" s="47"/>
      <c r="ARU150" s="47"/>
      <c r="ARV150" s="47"/>
      <c r="ARW150" s="47"/>
      <c r="ARX150" s="47"/>
      <c r="ARY150" s="47"/>
      <c r="ARZ150" s="47"/>
      <c r="ASA150" s="47"/>
      <c r="ASB150" s="47"/>
      <c r="ASC150" s="47"/>
      <c r="ASD150" s="47"/>
      <c r="ASE150" s="47"/>
      <c r="ASF150" s="47"/>
      <c r="ASG150" s="47"/>
      <c r="ASH150" s="47"/>
      <c r="ASI150" s="47"/>
      <c r="ASJ150" s="47"/>
      <c r="ASK150" s="47"/>
      <c r="ASL150" s="47"/>
      <c r="ASM150" s="47"/>
      <c r="ASN150" s="47"/>
      <c r="ASO150" s="47"/>
      <c r="ASP150" s="47"/>
      <c r="ASQ150" s="47"/>
      <c r="ASR150" s="47"/>
      <c r="ASS150" s="47"/>
      <c r="AST150" s="47"/>
      <c r="ASU150" s="47"/>
      <c r="ASV150" s="47"/>
      <c r="ASW150" s="47"/>
      <c r="ASX150" s="47"/>
      <c r="ASY150" s="47"/>
      <c r="ASZ150" s="47"/>
      <c r="ATA150" s="47"/>
      <c r="ATB150" s="47"/>
      <c r="ATC150" s="47"/>
      <c r="ATD150" s="47"/>
      <c r="ATE150" s="47"/>
      <c r="ATF150" s="47"/>
      <c r="ATG150" s="47"/>
      <c r="ATH150" s="47"/>
      <c r="ATI150" s="47"/>
      <c r="ATJ150" s="47"/>
      <c r="ATK150" s="47"/>
      <c r="ATL150" s="47"/>
      <c r="ATM150" s="47"/>
      <c r="ATN150" s="47"/>
      <c r="ATO150" s="47"/>
      <c r="ATP150" s="47"/>
      <c r="ATQ150" s="47"/>
      <c r="ATR150" s="47"/>
      <c r="ATS150" s="47"/>
      <c r="ATT150" s="47"/>
      <c r="ATU150" s="47"/>
      <c r="ATV150" s="47"/>
      <c r="ATW150" s="47"/>
      <c r="ATX150" s="47"/>
      <c r="ATY150" s="47"/>
      <c r="ATZ150" s="47"/>
      <c r="AUA150" s="47"/>
      <c r="AUB150" s="47"/>
      <c r="AUC150" s="47"/>
      <c r="AUD150" s="47"/>
      <c r="AUE150" s="47"/>
      <c r="AUF150" s="47"/>
      <c r="AUG150" s="47"/>
      <c r="AUH150" s="47"/>
      <c r="AUI150" s="47"/>
      <c r="AUJ150" s="47"/>
      <c r="AUK150" s="47"/>
      <c r="AUL150" s="47"/>
      <c r="AUM150" s="47"/>
      <c r="AUN150" s="47"/>
      <c r="AUO150" s="47"/>
      <c r="AUP150" s="47"/>
      <c r="AUQ150" s="47"/>
      <c r="AUR150" s="47"/>
      <c r="AUS150" s="47"/>
      <c r="AUT150" s="47"/>
      <c r="AUU150" s="47"/>
      <c r="AUV150" s="47"/>
      <c r="AUW150" s="47"/>
      <c r="AUX150" s="47"/>
      <c r="AUY150" s="47"/>
      <c r="AUZ150" s="47"/>
      <c r="AVA150" s="47"/>
      <c r="AVB150" s="47"/>
      <c r="AVC150" s="47"/>
      <c r="AVD150" s="47"/>
      <c r="AVE150" s="47"/>
      <c r="AVF150" s="47"/>
      <c r="AVG150" s="47"/>
      <c r="AVH150" s="47"/>
      <c r="AVI150" s="47"/>
      <c r="AVJ150" s="47"/>
      <c r="AVK150" s="47"/>
      <c r="AVL150" s="47"/>
      <c r="AVM150" s="47"/>
      <c r="AVN150" s="47"/>
      <c r="AVO150" s="47"/>
      <c r="AVP150" s="47"/>
      <c r="AVQ150" s="47"/>
      <c r="AVR150" s="47"/>
      <c r="AVS150" s="47"/>
      <c r="AVT150" s="47"/>
      <c r="AVU150" s="47"/>
      <c r="AVV150" s="47"/>
      <c r="AVW150" s="47"/>
      <c r="AVX150" s="47"/>
      <c r="AVY150" s="47"/>
      <c r="AVZ150" s="47"/>
      <c r="AWA150" s="47"/>
      <c r="AWB150" s="47"/>
      <c r="AWC150" s="47"/>
      <c r="AWD150" s="47"/>
      <c r="AWE150" s="47"/>
      <c r="AWF150" s="47"/>
      <c r="AWG150" s="47"/>
      <c r="AWH150" s="47"/>
      <c r="AWI150" s="47"/>
      <c r="AWJ150" s="47"/>
      <c r="AWK150" s="47"/>
      <c r="AWL150" s="47"/>
      <c r="AWM150" s="47"/>
      <c r="AWN150" s="47"/>
      <c r="AWO150" s="47"/>
      <c r="AWP150" s="47"/>
      <c r="AWQ150" s="47"/>
      <c r="AWR150" s="47"/>
      <c r="AWS150" s="47"/>
      <c r="AWT150" s="47"/>
      <c r="AWU150" s="47"/>
      <c r="AWV150" s="47"/>
      <c r="AWW150" s="47"/>
      <c r="AWX150" s="47"/>
      <c r="AWY150" s="47"/>
      <c r="AWZ150" s="47"/>
      <c r="AXA150" s="47"/>
      <c r="AXB150" s="47"/>
      <c r="AXC150" s="47"/>
      <c r="AXD150" s="47"/>
      <c r="AXE150" s="47"/>
      <c r="AXF150" s="47"/>
      <c r="AXG150" s="47"/>
      <c r="AXH150" s="47"/>
      <c r="AXI150" s="47"/>
      <c r="AXJ150" s="47"/>
      <c r="AXK150" s="47"/>
      <c r="AXL150" s="47"/>
      <c r="AXM150" s="47"/>
      <c r="AXN150" s="47"/>
      <c r="AXO150" s="47"/>
      <c r="AXP150" s="47"/>
      <c r="AXQ150" s="47"/>
      <c r="AXR150" s="47"/>
      <c r="AXS150" s="47"/>
      <c r="AXT150" s="47"/>
      <c r="AXU150" s="47"/>
      <c r="AXV150" s="47"/>
      <c r="AXW150" s="47"/>
      <c r="AXX150" s="47"/>
      <c r="AXY150" s="47"/>
      <c r="AXZ150" s="47"/>
      <c r="AYA150" s="47"/>
      <c r="AYB150" s="47"/>
      <c r="AYC150" s="47"/>
      <c r="AYD150" s="47"/>
      <c r="AYE150" s="47"/>
      <c r="AYF150" s="47"/>
      <c r="AYG150" s="47"/>
      <c r="AYH150" s="47"/>
      <c r="AYI150" s="47"/>
      <c r="AYJ150" s="47"/>
      <c r="AYK150" s="47"/>
      <c r="AYL150" s="47"/>
      <c r="AYM150" s="47"/>
      <c r="AYN150" s="47"/>
      <c r="AYO150" s="47"/>
      <c r="AYP150" s="47"/>
      <c r="AYQ150" s="47"/>
      <c r="AYR150" s="47"/>
      <c r="AYS150" s="47"/>
      <c r="AYT150" s="47"/>
      <c r="AYU150" s="47"/>
      <c r="AYV150" s="47"/>
      <c r="AYW150" s="47"/>
      <c r="AYX150" s="47"/>
      <c r="AYY150" s="47"/>
      <c r="AYZ150" s="47"/>
      <c r="AZA150" s="47"/>
      <c r="AZB150" s="47"/>
      <c r="AZC150" s="47"/>
      <c r="AZD150" s="47"/>
      <c r="AZE150" s="47"/>
      <c r="AZF150" s="47"/>
      <c r="AZG150" s="47"/>
      <c r="AZH150" s="47"/>
      <c r="AZI150" s="47"/>
      <c r="AZJ150" s="47"/>
      <c r="AZK150" s="47"/>
      <c r="AZL150" s="47"/>
      <c r="AZM150" s="47"/>
      <c r="AZN150" s="47"/>
      <c r="AZO150" s="47"/>
      <c r="AZP150" s="47"/>
      <c r="AZQ150" s="47"/>
      <c r="AZR150" s="47"/>
      <c r="AZS150" s="47"/>
      <c r="AZT150" s="47"/>
      <c r="AZU150" s="47"/>
      <c r="AZV150" s="47"/>
      <c r="AZW150" s="47"/>
      <c r="AZX150" s="47"/>
      <c r="AZY150" s="47"/>
      <c r="AZZ150" s="47"/>
      <c r="BAA150" s="47"/>
      <c r="BAB150" s="47"/>
      <c r="BAC150" s="47"/>
      <c r="BAD150" s="47"/>
      <c r="BAE150" s="47"/>
      <c r="BAF150" s="47"/>
      <c r="BAG150" s="47"/>
      <c r="BAH150" s="47"/>
      <c r="BAI150" s="47"/>
      <c r="BAJ150" s="47"/>
      <c r="BAK150" s="47"/>
      <c r="BAL150" s="47"/>
      <c r="BAM150" s="47"/>
      <c r="BAN150" s="47"/>
      <c r="BAO150" s="47"/>
      <c r="BAP150" s="47"/>
      <c r="BAQ150" s="47"/>
      <c r="BAR150" s="47"/>
      <c r="BAS150" s="47"/>
      <c r="BAT150" s="47"/>
      <c r="BAU150" s="47"/>
      <c r="BAV150" s="47"/>
      <c r="BAW150" s="47"/>
      <c r="BAX150" s="47"/>
      <c r="BAY150" s="47"/>
      <c r="BAZ150" s="47"/>
      <c r="BBA150" s="47"/>
      <c r="BBB150" s="47"/>
      <c r="BBC150" s="47"/>
      <c r="BBD150" s="47"/>
      <c r="BBE150" s="47"/>
      <c r="BBF150" s="47"/>
      <c r="BBG150" s="47"/>
      <c r="BBH150" s="47"/>
      <c r="BBI150" s="47"/>
      <c r="BBJ150" s="47"/>
      <c r="BBK150" s="47"/>
      <c r="BBL150" s="47"/>
      <c r="BBM150" s="47"/>
      <c r="BBN150" s="47"/>
      <c r="BBO150" s="47"/>
      <c r="BBP150" s="47"/>
      <c r="BBQ150" s="47"/>
      <c r="BBR150" s="47"/>
      <c r="BBS150" s="47"/>
      <c r="BBT150" s="47"/>
      <c r="BBU150" s="47"/>
      <c r="BBV150" s="47"/>
      <c r="BBW150" s="47"/>
      <c r="BBX150" s="47"/>
      <c r="BBY150" s="47"/>
      <c r="BBZ150" s="47"/>
      <c r="BCA150" s="47"/>
      <c r="BCB150" s="47"/>
      <c r="BCC150" s="47"/>
      <c r="BCD150" s="47"/>
      <c r="BCE150" s="47"/>
      <c r="BCF150" s="47"/>
      <c r="BCG150" s="47"/>
      <c r="BCH150" s="47"/>
      <c r="BCI150" s="47"/>
      <c r="BCJ150" s="47"/>
      <c r="BCK150" s="47"/>
      <c r="BCL150" s="47"/>
      <c r="BCM150" s="47"/>
      <c r="BCN150" s="47"/>
      <c r="BCO150" s="47"/>
      <c r="BCP150" s="47"/>
      <c r="BCQ150" s="47"/>
      <c r="BCR150" s="47"/>
      <c r="BCS150" s="47"/>
      <c r="BCT150" s="47"/>
      <c r="BCU150" s="47"/>
      <c r="BCV150" s="47"/>
      <c r="BCW150" s="47"/>
      <c r="BCX150" s="47"/>
      <c r="BCY150" s="47"/>
      <c r="BCZ150" s="47"/>
      <c r="BDA150" s="47"/>
      <c r="BDB150" s="47"/>
      <c r="BDC150" s="47"/>
      <c r="BDD150" s="47"/>
      <c r="BDE150" s="47"/>
      <c r="BDF150" s="47"/>
      <c r="BDG150" s="47"/>
      <c r="BDH150" s="47"/>
      <c r="BDI150" s="47"/>
      <c r="BDJ150" s="47"/>
      <c r="BDK150" s="47"/>
      <c r="BDL150" s="47"/>
      <c r="BDM150" s="47"/>
      <c r="BDN150" s="47"/>
      <c r="BDO150" s="47"/>
      <c r="BDP150" s="47"/>
      <c r="BDQ150" s="47"/>
      <c r="BDR150" s="47"/>
      <c r="BDS150" s="47"/>
      <c r="BDT150" s="47"/>
      <c r="BDU150" s="47"/>
      <c r="BDV150" s="47"/>
      <c r="BDW150" s="47"/>
      <c r="BDX150" s="47"/>
      <c r="BDY150" s="47"/>
      <c r="BDZ150" s="47"/>
      <c r="BEA150" s="47"/>
      <c r="BEB150" s="47"/>
      <c r="BEC150" s="47"/>
      <c r="BED150" s="47"/>
      <c r="BEE150" s="47"/>
      <c r="BEF150" s="47"/>
      <c r="BEG150" s="47"/>
      <c r="BEH150" s="47"/>
    </row>
    <row r="151" spans="1:1490" s="46" customFormat="1" ht="19.5" thickBot="1" x14ac:dyDescent="0.35">
      <c r="A151" s="224"/>
      <c r="B151" s="227"/>
      <c r="C151" s="227"/>
      <c r="D151" s="230"/>
      <c r="E151" s="231"/>
      <c r="F151" s="232"/>
      <c r="G151" s="248"/>
      <c r="H151" s="245" t="s">
        <v>16</v>
      </c>
      <c r="I151" s="246"/>
      <c r="J151" s="246"/>
      <c r="K151" s="247"/>
      <c r="L151" s="16">
        <f>SUM(L150)</f>
        <v>3206.2999999999997</v>
      </c>
      <c r="M151" s="16">
        <f t="shared" ref="M151:N151" si="42">SUM(M150)</f>
        <v>3860</v>
      </c>
      <c r="N151" s="16">
        <f t="shared" si="42"/>
        <v>4260</v>
      </c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  <c r="BX151" s="47"/>
      <c r="BY151" s="47"/>
      <c r="BZ151" s="47"/>
      <c r="CA151" s="47"/>
      <c r="CB151" s="47"/>
      <c r="CC151" s="47"/>
      <c r="CD151" s="47"/>
      <c r="CE151" s="47"/>
      <c r="CF151" s="47"/>
      <c r="CG151" s="47"/>
      <c r="CH151" s="47"/>
      <c r="CI151" s="47"/>
      <c r="CJ151" s="47"/>
      <c r="CK151" s="47"/>
      <c r="CL151" s="47"/>
      <c r="CM151" s="47"/>
      <c r="CN151" s="47"/>
      <c r="CO151" s="47"/>
      <c r="CP151" s="47"/>
      <c r="CQ151" s="47"/>
      <c r="CR151" s="47"/>
      <c r="CS151" s="47"/>
      <c r="CT151" s="47"/>
      <c r="CU151" s="47"/>
      <c r="CV151" s="47"/>
      <c r="CW151" s="47"/>
      <c r="CX151" s="47"/>
      <c r="CY151" s="47"/>
      <c r="CZ151" s="47"/>
      <c r="DA151" s="47"/>
      <c r="DB151" s="47"/>
      <c r="DC151" s="47"/>
      <c r="DD151" s="47"/>
      <c r="DE151" s="47"/>
      <c r="DF151" s="47"/>
      <c r="DG151" s="47"/>
      <c r="DH151" s="47"/>
      <c r="DI151" s="47"/>
      <c r="DJ151" s="47"/>
      <c r="DK151" s="47"/>
      <c r="DL151" s="47"/>
      <c r="DM151" s="47"/>
      <c r="DN151" s="47"/>
      <c r="DO151" s="47"/>
      <c r="DP151" s="47"/>
      <c r="DQ151" s="47"/>
      <c r="DR151" s="47"/>
      <c r="DS151" s="47"/>
      <c r="DT151" s="47"/>
      <c r="DU151" s="47"/>
      <c r="DV151" s="47"/>
      <c r="DW151" s="47"/>
      <c r="DX151" s="47"/>
      <c r="DY151" s="47"/>
      <c r="DZ151" s="47"/>
      <c r="EA151" s="47"/>
      <c r="EB151" s="47"/>
      <c r="EC151" s="47"/>
      <c r="ED151" s="47"/>
      <c r="EE151" s="47"/>
      <c r="EF151" s="47"/>
      <c r="EG151" s="47"/>
      <c r="EH151" s="47"/>
      <c r="EI151" s="47"/>
      <c r="EJ151" s="47"/>
      <c r="EK151" s="47"/>
      <c r="EL151" s="47"/>
      <c r="EM151" s="47"/>
      <c r="EN151" s="47"/>
      <c r="EO151" s="47"/>
      <c r="EP151" s="47"/>
      <c r="EQ151" s="47"/>
      <c r="ER151" s="47"/>
      <c r="ES151" s="47"/>
      <c r="ET151" s="47"/>
      <c r="EU151" s="47"/>
      <c r="EV151" s="47"/>
      <c r="EW151" s="47"/>
      <c r="EX151" s="47"/>
      <c r="EY151" s="47"/>
      <c r="EZ151" s="47"/>
      <c r="FA151" s="47"/>
      <c r="FB151" s="47"/>
      <c r="FC151" s="47"/>
      <c r="FD151" s="47"/>
      <c r="FE151" s="47"/>
      <c r="FF151" s="47"/>
      <c r="FG151" s="47"/>
      <c r="FH151" s="47"/>
      <c r="FI151" s="47"/>
      <c r="FJ151" s="47"/>
      <c r="FK151" s="47"/>
      <c r="FL151" s="47"/>
      <c r="FM151" s="47"/>
      <c r="FN151" s="47"/>
      <c r="FO151" s="47"/>
      <c r="FP151" s="47"/>
      <c r="FQ151" s="47"/>
      <c r="FR151" s="47"/>
      <c r="FS151" s="47"/>
      <c r="FT151" s="47"/>
      <c r="FU151" s="47"/>
      <c r="FV151" s="47"/>
      <c r="FW151" s="47"/>
      <c r="FX151" s="47"/>
      <c r="FY151" s="47"/>
      <c r="FZ151" s="47"/>
      <c r="GA151" s="47"/>
      <c r="GB151" s="47"/>
      <c r="GC151" s="47"/>
      <c r="GD151" s="47"/>
      <c r="GE151" s="47"/>
      <c r="GF151" s="47"/>
      <c r="GG151" s="47"/>
      <c r="GH151" s="47"/>
      <c r="GI151" s="47"/>
      <c r="GJ151" s="47"/>
      <c r="GK151" s="47"/>
      <c r="GL151" s="47"/>
      <c r="GM151" s="47"/>
      <c r="GN151" s="47"/>
      <c r="GO151" s="47"/>
      <c r="GP151" s="47"/>
      <c r="GQ151" s="47"/>
      <c r="GR151" s="47"/>
      <c r="GS151" s="47"/>
      <c r="GT151" s="47"/>
      <c r="GU151" s="47"/>
      <c r="GV151" s="47"/>
      <c r="GW151" s="47"/>
      <c r="GX151" s="47"/>
      <c r="GY151" s="47"/>
      <c r="GZ151" s="47"/>
      <c r="HA151" s="47"/>
      <c r="HB151" s="47"/>
      <c r="HC151" s="47"/>
      <c r="HD151" s="47"/>
      <c r="HE151" s="47"/>
      <c r="HF151" s="47"/>
      <c r="HG151" s="47"/>
      <c r="HH151" s="47"/>
      <c r="HI151" s="47"/>
      <c r="HJ151" s="47"/>
      <c r="HK151" s="47"/>
      <c r="HL151" s="47"/>
      <c r="HM151" s="47"/>
      <c r="HN151" s="47"/>
      <c r="HO151" s="47"/>
      <c r="HP151" s="47"/>
      <c r="HQ151" s="47"/>
      <c r="HR151" s="47"/>
      <c r="HS151" s="47"/>
      <c r="HT151" s="47"/>
      <c r="HU151" s="47"/>
      <c r="HV151" s="47"/>
      <c r="HW151" s="47"/>
      <c r="HX151" s="47"/>
      <c r="HY151" s="47"/>
      <c r="HZ151" s="47"/>
      <c r="IA151" s="47"/>
      <c r="IB151" s="47"/>
      <c r="IC151" s="47"/>
      <c r="ID151" s="47"/>
      <c r="IE151" s="47"/>
      <c r="IF151" s="47"/>
      <c r="IG151" s="47"/>
      <c r="IH151" s="47"/>
      <c r="II151" s="47"/>
      <c r="IJ151" s="47"/>
      <c r="IK151" s="47"/>
      <c r="IL151" s="47"/>
      <c r="IM151" s="47"/>
      <c r="IN151" s="47"/>
      <c r="IO151" s="47"/>
      <c r="IP151" s="47"/>
      <c r="IQ151" s="47"/>
      <c r="IR151" s="47"/>
      <c r="IS151" s="47"/>
      <c r="IT151" s="47"/>
      <c r="IU151" s="47"/>
      <c r="IV151" s="47"/>
      <c r="IW151" s="47"/>
      <c r="IX151" s="47"/>
      <c r="IY151" s="47"/>
      <c r="IZ151" s="47"/>
      <c r="JA151" s="47"/>
      <c r="JB151" s="47"/>
      <c r="JC151" s="47"/>
      <c r="JD151" s="47"/>
      <c r="JE151" s="47"/>
      <c r="JF151" s="47"/>
      <c r="JG151" s="47"/>
      <c r="JH151" s="47"/>
      <c r="JI151" s="47"/>
      <c r="JJ151" s="47"/>
      <c r="JK151" s="47"/>
      <c r="JL151" s="47"/>
      <c r="JM151" s="47"/>
      <c r="JN151" s="47"/>
      <c r="JO151" s="47"/>
      <c r="JP151" s="47"/>
      <c r="JQ151" s="47"/>
      <c r="JR151" s="47"/>
      <c r="JS151" s="47"/>
      <c r="JT151" s="47"/>
      <c r="JU151" s="47"/>
      <c r="JV151" s="47"/>
      <c r="JW151" s="47"/>
      <c r="JX151" s="47"/>
      <c r="JY151" s="47"/>
      <c r="JZ151" s="47"/>
      <c r="KA151" s="47"/>
      <c r="KB151" s="47"/>
      <c r="KC151" s="47"/>
      <c r="KD151" s="47"/>
      <c r="KE151" s="47"/>
      <c r="KF151" s="47"/>
      <c r="KG151" s="47"/>
      <c r="KH151" s="47"/>
      <c r="KI151" s="47"/>
      <c r="KJ151" s="47"/>
      <c r="KK151" s="47"/>
      <c r="KL151" s="47"/>
      <c r="KM151" s="47"/>
      <c r="KN151" s="47"/>
      <c r="KO151" s="47"/>
      <c r="KP151" s="47"/>
      <c r="KQ151" s="47"/>
      <c r="KR151" s="47"/>
      <c r="KS151" s="47"/>
      <c r="KT151" s="47"/>
      <c r="KU151" s="47"/>
      <c r="KV151" s="47"/>
      <c r="KW151" s="47"/>
      <c r="KX151" s="47"/>
      <c r="KY151" s="47"/>
      <c r="KZ151" s="47"/>
      <c r="LA151" s="47"/>
      <c r="LB151" s="47"/>
      <c r="LC151" s="47"/>
      <c r="LD151" s="47"/>
      <c r="LE151" s="47"/>
      <c r="LF151" s="47"/>
      <c r="LG151" s="47"/>
      <c r="LH151" s="47"/>
      <c r="LI151" s="47"/>
      <c r="LJ151" s="47"/>
      <c r="LK151" s="47"/>
      <c r="LL151" s="47"/>
      <c r="LM151" s="47"/>
      <c r="LN151" s="47"/>
      <c r="LO151" s="47"/>
      <c r="LP151" s="47"/>
      <c r="LQ151" s="47"/>
      <c r="LR151" s="47"/>
      <c r="LS151" s="47"/>
      <c r="LT151" s="47"/>
      <c r="LU151" s="47"/>
      <c r="LV151" s="47"/>
      <c r="LW151" s="47"/>
      <c r="LX151" s="47"/>
      <c r="LY151" s="47"/>
      <c r="LZ151" s="47"/>
      <c r="MA151" s="47"/>
      <c r="MB151" s="47"/>
      <c r="MC151" s="47"/>
      <c r="MD151" s="47"/>
      <c r="ME151" s="47"/>
      <c r="MF151" s="47"/>
      <c r="MG151" s="47"/>
      <c r="MH151" s="47"/>
      <c r="MI151" s="47"/>
      <c r="MJ151" s="47"/>
      <c r="MK151" s="47"/>
      <c r="ML151" s="47"/>
      <c r="MM151" s="47"/>
      <c r="MN151" s="47"/>
      <c r="MO151" s="47"/>
      <c r="MP151" s="47"/>
      <c r="MQ151" s="47"/>
      <c r="MR151" s="47"/>
      <c r="MS151" s="47"/>
      <c r="MT151" s="47"/>
      <c r="MU151" s="47"/>
      <c r="MV151" s="47"/>
      <c r="MW151" s="47"/>
      <c r="MX151" s="47"/>
      <c r="MY151" s="47"/>
      <c r="MZ151" s="47"/>
      <c r="NA151" s="47"/>
      <c r="NB151" s="47"/>
      <c r="NC151" s="47"/>
      <c r="ND151" s="47"/>
      <c r="NE151" s="47"/>
      <c r="NF151" s="47"/>
      <c r="NG151" s="47"/>
      <c r="NH151" s="47"/>
      <c r="NI151" s="47"/>
      <c r="NJ151" s="47"/>
      <c r="NK151" s="47"/>
      <c r="NL151" s="47"/>
      <c r="NM151" s="47"/>
      <c r="NN151" s="47"/>
      <c r="NO151" s="47"/>
      <c r="NP151" s="47"/>
      <c r="NQ151" s="47"/>
      <c r="NR151" s="47"/>
      <c r="NS151" s="47"/>
      <c r="NT151" s="47"/>
      <c r="NU151" s="47"/>
      <c r="NV151" s="47"/>
      <c r="NW151" s="47"/>
      <c r="NX151" s="47"/>
      <c r="NY151" s="47"/>
      <c r="NZ151" s="47"/>
      <c r="OA151" s="47"/>
      <c r="OB151" s="47"/>
      <c r="OC151" s="47"/>
      <c r="OD151" s="47"/>
      <c r="OE151" s="47"/>
      <c r="OF151" s="47"/>
      <c r="OG151" s="47"/>
      <c r="OH151" s="47"/>
      <c r="OI151" s="47"/>
      <c r="OJ151" s="47"/>
      <c r="OK151" s="47"/>
      <c r="OL151" s="47"/>
      <c r="OM151" s="47"/>
      <c r="ON151" s="47"/>
      <c r="OO151" s="47"/>
      <c r="OP151" s="47"/>
      <c r="OQ151" s="47"/>
      <c r="OR151" s="47"/>
      <c r="OS151" s="47"/>
      <c r="OT151" s="47"/>
      <c r="OU151" s="47"/>
      <c r="OV151" s="47"/>
      <c r="OW151" s="47"/>
      <c r="OX151" s="47"/>
      <c r="OY151" s="47"/>
      <c r="OZ151" s="47"/>
      <c r="PA151" s="47"/>
      <c r="PB151" s="47"/>
      <c r="PC151" s="47"/>
      <c r="PD151" s="47"/>
      <c r="PE151" s="47"/>
      <c r="PF151" s="47"/>
      <c r="PG151" s="47"/>
      <c r="PH151" s="47"/>
      <c r="PI151" s="47"/>
      <c r="PJ151" s="47"/>
      <c r="PK151" s="47"/>
      <c r="PL151" s="47"/>
      <c r="PM151" s="47"/>
      <c r="PN151" s="47"/>
      <c r="PO151" s="47"/>
      <c r="PP151" s="47"/>
      <c r="PQ151" s="47"/>
      <c r="PR151" s="47"/>
      <c r="PS151" s="47"/>
      <c r="PT151" s="47"/>
      <c r="PU151" s="47"/>
      <c r="PV151" s="47"/>
      <c r="PW151" s="47"/>
      <c r="PX151" s="47"/>
      <c r="PY151" s="47"/>
      <c r="PZ151" s="47"/>
      <c r="QA151" s="47"/>
      <c r="QB151" s="47"/>
      <c r="QC151" s="47"/>
      <c r="QD151" s="47"/>
      <c r="QE151" s="47"/>
      <c r="QF151" s="47"/>
      <c r="QG151" s="47"/>
      <c r="QH151" s="47"/>
      <c r="QI151" s="47"/>
      <c r="QJ151" s="47"/>
      <c r="QK151" s="47"/>
      <c r="QL151" s="47"/>
      <c r="QM151" s="47"/>
      <c r="QN151" s="47"/>
      <c r="QO151" s="47"/>
      <c r="QP151" s="47"/>
      <c r="QQ151" s="47"/>
      <c r="QR151" s="47"/>
      <c r="QS151" s="47"/>
      <c r="QT151" s="47"/>
      <c r="QU151" s="47"/>
      <c r="QV151" s="47"/>
      <c r="QW151" s="47"/>
      <c r="QX151" s="47"/>
      <c r="QY151" s="47"/>
      <c r="QZ151" s="47"/>
      <c r="RA151" s="47"/>
      <c r="RB151" s="47"/>
      <c r="RC151" s="47"/>
      <c r="RD151" s="47"/>
      <c r="RE151" s="47"/>
      <c r="RF151" s="47"/>
      <c r="RG151" s="47"/>
      <c r="RH151" s="47"/>
      <c r="RI151" s="47"/>
      <c r="RJ151" s="47"/>
      <c r="RK151" s="47"/>
      <c r="RL151" s="47"/>
      <c r="RM151" s="47"/>
      <c r="RN151" s="47"/>
      <c r="RO151" s="47"/>
      <c r="RP151" s="47"/>
      <c r="RQ151" s="47"/>
      <c r="RR151" s="47"/>
      <c r="RS151" s="47"/>
      <c r="RT151" s="47"/>
      <c r="RU151" s="47"/>
      <c r="RV151" s="47"/>
      <c r="RW151" s="47"/>
      <c r="RX151" s="47"/>
      <c r="RY151" s="47"/>
      <c r="RZ151" s="47"/>
      <c r="SA151" s="47"/>
      <c r="SB151" s="47"/>
      <c r="SC151" s="47"/>
      <c r="SD151" s="47"/>
      <c r="SE151" s="47"/>
      <c r="SF151" s="47"/>
      <c r="SG151" s="47"/>
      <c r="SH151" s="47"/>
      <c r="SI151" s="47"/>
      <c r="SJ151" s="47"/>
      <c r="SK151" s="47"/>
      <c r="SL151" s="47"/>
      <c r="SM151" s="47"/>
      <c r="SN151" s="47"/>
      <c r="SO151" s="47"/>
      <c r="SP151" s="47"/>
      <c r="SQ151" s="47"/>
      <c r="SR151" s="47"/>
      <c r="SS151" s="47"/>
      <c r="ST151" s="47"/>
      <c r="SU151" s="47"/>
      <c r="SV151" s="47"/>
      <c r="SW151" s="47"/>
      <c r="SX151" s="47"/>
      <c r="SY151" s="47"/>
      <c r="SZ151" s="47"/>
      <c r="TA151" s="47"/>
      <c r="TB151" s="47"/>
      <c r="TC151" s="47"/>
      <c r="TD151" s="47"/>
      <c r="TE151" s="47"/>
      <c r="TF151" s="47"/>
      <c r="TG151" s="47"/>
      <c r="TH151" s="47"/>
      <c r="TI151" s="47"/>
      <c r="TJ151" s="47"/>
      <c r="TK151" s="47"/>
      <c r="TL151" s="47"/>
      <c r="TM151" s="47"/>
      <c r="TN151" s="47"/>
      <c r="TO151" s="47"/>
      <c r="TP151" s="47"/>
      <c r="TQ151" s="47"/>
      <c r="TR151" s="47"/>
      <c r="TS151" s="47"/>
      <c r="TT151" s="47"/>
      <c r="TU151" s="47"/>
      <c r="TV151" s="47"/>
      <c r="TW151" s="47"/>
      <c r="TX151" s="47"/>
      <c r="TY151" s="47"/>
      <c r="TZ151" s="47"/>
      <c r="UA151" s="47"/>
      <c r="UB151" s="47"/>
      <c r="UC151" s="47"/>
      <c r="UD151" s="47"/>
      <c r="UE151" s="47"/>
      <c r="UF151" s="47"/>
      <c r="UG151" s="47"/>
      <c r="UH151" s="47"/>
      <c r="UI151" s="47"/>
      <c r="UJ151" s="47"/>
      <c r="UK151" s="47"/>
      <c r="UL151" s="47"/>
      <c r="UM151" s="47"/>
      <c r="UN151" s="47"/>
      <c r="UO151" s="47"/>
      <c r="UP151" s="47"/>
      <c r="UQ151" s="47"/>
      <c r="UR151" s="47"/>
      <c r="US151" s="47"/>
      <c r="UT151" s="47"/>
      <c r="UU151" s="47"/>
      <c r="UV151" s="47"/>
      <c r="UW151" s="47"/>
      <c r="UX151" s="47"/>
      <c r="UY151" s="47"/>
      <c r="UZ151" s="47"/>
      <c r="VA151" s="47"/>
      <c r="VB151" s="47"/>
      <c r="VC151" s="47"/>
      <c r="VD151" s="47"/>
      <c r="VE151" s="47"/>
      <c r="VF151" s="47"/>
      <c r="VG151" s="47"/>
      <c r="VH151" s="47"/>
      <c r="VI151" s="47"/>
      <c r="VJ151" s="47"/>
      <c r="VK151" s="47"/>
      <c r="VL151" s="47"/>
      <c r="VM151" s="47"/>
      <c r="VN151" s="47"/>
      <c r="VO151" s="47"/>
      <c r="VP151" s="47"/>
      <c r="VQ151" s="47"/>
      <c r="VR151" s="47"/>
      <c r="VS151" s="47"/>
      <c r="VT151" s="47"/>
      <c r="VU151" s="47"/>
      <c r="VV151" s="47"/>
      <c r="VW151" s="47"/>
      <c r="VX151" s="47"/>
      <c r="VY151" s="47"/>
      <c r="VZ151" s="47"/>
      <c r="WA151" s="47"/>
      <c r="WB151" s="47"/>
      <c r="WC151" s="47"/>
      <c r="WD151" s="47"/>
      <c r="WE151" s="47"/>
      <c r="WF151" s="47"/>
      <c r="WG151" s="47"/>
      <c r="WH151" s="47"/>
      <c r="WI151" s="47"/>
      <c r="WJ151" s="47"/>
      <c r="WK151" s="47"/>
      <c r="WL151" s="47"/>
      <c r="WM151" s="47"/>
      <c r="WN151" s="47"/>
      <c r="WO151" s="47"/>
      <c r="WP151" s="47"/>
      <c r="WQ151" s="47"/>
      <c r="WR151" s="47"/>
      <c r="WS151" s="47"/>
      <c r="WT151" s="47"/>
      <c r="WU151" s="47"/>
      <c r="WV151" s="47"/>
      <c r="WW151" s="47"/>
      <c r="WX151" s="47"/>
      <c r="WY151" s="47"/>
      <c r="WZ151" s="47"/>
      <c r="XA151" s="47"/>
      <c r="XB151" s="47"/>
      <c r="XC151" s="47"/>
      <c r="XD151" s="47"/>
      <c r="XE151" s="47"/>
      <c r="XF151" s="47"/>
      <c r="XG151" s="47"/>
      <c r="XH151" s="47"/>
      <c r="XI151" s="47"/>
      <c r="XJ151" s="47"/>
      <c r="XK151" s="47"/>
      <c r="XL151" s="47"/>
      <c r="XM151" s="47"/>
      <c r="XN151" s="47"/>
      <c r="XO151" s="47"/>
      <c r="XP151" s="47"/>
      <c r="XQ151" s="47"/>
      <c r="XR151" s="47"/>
      <c r="XS151" s="47"/>
      <c r="XT151" s="47"/>
      <c r="XU151" s="47"/>
      <c r="XV151" s="47"/>
      <c r="XW151" s="47"/>
      <c r="XX151" s="47"/>
      <c r="XY151" s="47"/>
      <c r="XZ151" s="47"/>
      <c r="YA151" s="47"/>
      <c r="YB151" s="47"/>
      <c r="YC151" s="47"/>
      <c r="YD151" s="47"/>
      <c r="YE151" s="47"/>
      <c r="YF151" s="47"/>
      <c r="YG151" s="47"/>
      <c r="YH151" s="47"/>
      <c r="YI151" s="47"/>
      <c r="YJ151" s="47"/>
      <c r="YK151" s="47"/>
      <c r="YL151" s="47"/>
      <c r="YM151" s="47"/>
      <c r="YN151" s="47"/>
      <c r="YO151" s="47"/>
      <c r="YP151" s="47"/>
      <c r="YQ151" s="47"/>
      <c r="YR151" s="47"/>
      <c r="YS151" s="47"/>
      <c r="YT151" s="47"/>
      <c r="YU151" s="47"/>
      <c r="YV151" s="47"/>
      <c r="YW151" s="47"/>
      <c r="YX151" s="47"/>
      <c r="YY151" s="47"/>
      <c r="YZ151" s="47"/>
      <c r="ZA151" s="47"/>
      <c r="ZB151" s="47"/>
      <c r="ZC151" s="47"/>
      <c r="ZD151" s="47"/>
      <c r="ZE151" s="47"/>
      <c r="ZF151" s="47"/>
      <c r="ZG151" s="47"/>
      <c r="ZH151" s="47"/>
      <c r="ZI151" s="47"/>
      <c r="ZJ151" s="47"/>
      <c r="ZK151" s="47"/>
      <c r="ZL151" s="47"/>
      <c r="ZM151" s="47"/>
      <c r="ZN151" s="47"/>
      <c r="ZO151" s="47"/>
      <c r="ZP151" s="47"/>
      <c r="ZQ151" s="47"/>
      <c r="ZR151" s="47"/>
      <c r="ZS151" s="47"/>
      <c r="ZT151" s="47"/>
      <c r="ZU151" s="47"/>
      <c r="ZV151" s="47"/>
      <c r="ZW151" s="47"/>
      <c r="ZX151" s="47"/>
      <c r="ZY151" s="47"/>
      <c r="ZZ151" s="47"/>
      <c r="AAA151" s="47"/>
      <c r="AAB151" s="47"/>
      <c r="AAC151" s="47"/>
      <c r="AAD151" s="47"/>
      <c r="AAE151" s="47"/>
      <c r="AAF151" s="47"/>
      <c r="AAG151" s="47"/>
      <c r="AAH151" s="47"/>
      <c r="AAI151" s="47"/>
      <c r="AAJ151" s="47"/>
      <c r="AAK151" s="47"/>
      <c r="AAL151" s="47"/>
      <c r="AAM151" s="47"/>
      <c r="AAN151" s="47"/>
      <c r="AAO151" s="47"/>
      <c r="AAP151" s="47"/>
      <c r="AAQ151" s="47"/>
      <c r="AAR151" s="47"/>
      <c r="AAS151" s="47"/>
      <c r="AAT151" s="47"/>
      <c r="AAU151" s="47"/>
      <c r="AAV151" s="47"/>
      <c r="AAW151" s="47"/>
      <c r="AAX151" s="47"/>
      <c r="AAY151" s="47"/>
      <c r="AAZ151" s="47"/>
      <c r="ABA151" s="47"/>
      <c r="ABB151" s="47"/>
      <c r="ABC151" s="47"/>
      <c r="ABD151" s="47"/>
      <c r="ABE151" s="47"/>
      <c r="ABF151" s="47"/>
      <c r="ABG151" s="47"/>
      <c r="ABH151" s="47"/>
      <c r="ABI151" s="47"/>
      <c r="ABJ151" s="47"/>
      <c r="ABK151" s="47"/>
      <c r="ABL151" s="47"/>
      <c r="ABM151" s="47"/>
      <c r="ABN151" s="47"/>
      <c r="ABO151" s="47"/>
      <c r="ABP151" s="47"/>
      <c r="ABQ151" s="47"/>
      <c r="ABR151" s="47"/>
      <c r="ABS151" s="47"/>
      <c r="ABT151" s="47"/>
      <c r="ABU151" s="47"/>
      <c r="ABV151" s="47"/>
      <c r="ABW151" s="47"/>
      <c r="ABX151" s="47"/>
      <c r="ABY151" s="47"/>
      <c r="ABZ151" s="47"/>
      <c r="ACA151" s="47"/>
      <c r="ACB151" s="47"/>
      <c r="ACC151" s="47"/>
      <c r="ACD151" s="47"/>
      <c r="ACE151" s="47"/>
      <c r="ACF151" s="47"/>
      <c r="ACG151" s="47"/>
      <c r="ACH151" s="47"/>
      <c r="ACI151" s="47"/>
      <c r="ACJ151" s="47"/>
      <c r="ACK151" s="47"/>
      <c r="ACL151" s="47"/>
      <c r="ACM151" s="47"/>
      <c r="ACN151" s="47"/>
      <c r="ACO151" s="47"/>
      <c r="ACP151" s="47"/>
      <c r="ACQ151" s="47"/>
      <c r="ACR151" s="47"/>
      <c r="ACS151" s="47"/>
      <c r="ACT151" s="47"/>
      <c r="ACU151" s="47"/>
      <c r="ACV151" s="47"/>
      <c r="ACW151" s="47"/>
      <c r="ACX151" s="47"/>
      <c r="ACY151" s="47"/>
      <c r="ACZ151" s="47"/>
      <c r="ADA151" s="47"/>
      <c r="ADB151" s="47"/>
      <c r="ADC151" s="47"/>
      <c r="ADD151" s="47"/>
      <c r="ADE151" s="47"/>
      <c r="ADF151" s="47"/>
      <c r="ADG151" s="47"/>
      <c r="ADH151" s="47"/>
      <c r="ADI151" s="47"/>
      <c r="ADJ151" s="47"/>
      <c r="ADK151" s="47"/>
      <c r="ADL151" s="47"/>
      <c r="ADM151" s="47"/>
      <c r="ADN151" s="47"/>
      <c r="ADO151" s="47"/>
      <c r="ADP151" s="47"/>
      <c r="ADQ151" s="47"/>
      <c r="ADR151" s="47"/>
      <c r="ADS151" s="47"/>
      <c r="ADT151" s="47"/>
      <c r="ADU151" s="47"/>
      <c r="ADV151" s="47"/>
      <c r="ADW151" s="47"/>
      <c r="ADX151" s="47"/>
      <c r="ADY151" s="47"/>
      <c r="ADZ151" s="47"/>
      <c r="AEA151" s="47"/>
      <c r="AEB151" s="47"/>
      <c r="AEC151" s="47"/>
      <c r="AED151" s="47"/>
      <c r="AEE151" s="47"/>
      <c r="AEF151" s="47"/>
      <c r="AEG151" s="47"/>
      <c r="AEH151" s="47"/>
      <c r="AEI151" s="47"/>
      <c r="AEJ151" s="47"/>
      <c r="AEK151" s="47"/>
      <c r="AEL151" s="47"/>
      <c r="AEM151" s="47"/>
      <c r="AEN151" s="47"/>
      <c r="AEO151" s="47"/>
      <c r="AEP151" s="47"/>
      <c r="AEQ151" s="47"/>
      <c r="AER151" s="47"/>
      <c r="AES151" s="47"/>
      <c r="AET151" s="47"/>
      <c r="AEU151" s="47"/>
      <c r="AEV151" s="47"/>
      <c r="AEW151" s="47"/>
      <c r="AEX151" s="47"/>
      <c r="AEY151" s="47"/>
      <c r="AEZ151" s="47"/>
      <c r="AFA151" s="47"/>
      <c r="AFB151" s="47"/>
      <c r="AFC151" s="47"/>
      <c r="AFD151" s="47"/>
      <c r="AFE151" s="47"/>
      <c r="AFF151" s="47"/>
      <c r="AFG151" s="47"/>
      <c r="AFH151" s="47"/>
      <c r="AFI151" s="47"/>
      <c r="AFJ151" s="47"/>
      <c r="AFK151" s="47"/>
      <c r="AFL151" s="47"/>
      <c r="AFM151" s="47"/>
      <c r="AFN151" s="47"/>
      <c r="AFO151" s="47"/>
      <c r="AFP151" s="47"/>
      <c r="AFQ151" s="47"/>
      <c r="AFR151" s="47"/>
      <c r="AFS151" s="47"/>
      <c r="AFT151" s="47"/>
      <c r="AFU151" s="47"/>
      <c r="AFV151" s="47"/>
      <c r="AFW151" s="47"/>
      <c r="AFX151" s="47"/>
      <c r="AFY151" s="47"/>
      <c r="AFZ151" s="47"/>
      <c r="AGA151" s="47"/>
      <c r="AGB151" s="47"/>
      <c r="AGC151" s="47"/>
      <c r="AGD151" s="47"/>
      <c r="AGE151" s="47"/>
      <c r="AGF151" s="47"/>
      <c r="AGG151" s="47"/>
      <c r="AGH151" s="47"/>
      <c r="AGI151" s="47"/>
      <c r="AGJ151" s="47"/>
      <c r="AGK151" s="47"/>
      <c r="AGL151" s="47"/>
      <c r="AGM151" s="47"/>
      <c r="AGN151" s="47"/>
      <c r="AGO151" s="47"/>
      <c r="AGP151" s="47"/>
      <c r="AGQ151" s="47"/>
      <c r="AGR151" s="47"/>
      <c r="AGS151" s="47"/>
      <c r="AGT151" s="47"/>
      <c r="AGU151" s="47"/>
      <c r="AGV151" s="47"/>
      <c r="AGW151" s="47"/>
      <c r="AGX151" s="47"/>
      <c r="AGY151" s="47"/>
      <c r="AGZ151" s="47"/>
      <c r="AHA151" s="47"/>
      <c r="AHB151" s="47"/>
      <c r="AHC151" s="47"/>
      <c r="AHD151" s="47"/>
      <c r="AHE151" s="47"/>
      <c r="AHF151" s="47"/>
      <c r="AHG151" s="47"/>
      <c r="AHH151" s="47"/>
      <c r="AHI151" s="47"/>
      <c r="AHJ151" s="47"/>
      <c r="AHK151" s="47"/>
      <c r="AHL151" s="47"/>
      <c r="AHM151" s="47"/>
      <c r="AHN151" s="47"/>
      <c r="AHO151" s="47"/>
      <c r="AHP151" s="47"/>
      <c r="AHQ151" s="47"/>
      <c r="AHR151" s="47"/>
      <c r="AHS151" s="47"/>
      <c r="AHT151" s="47"/>
      <c r="AHU151" s="47"/>
      <c r="AHV151" s="47"/>
      <c r="AHW151" s="47"/>
      <c r="AHX151" s="47"/>
      <c r="AHY151" s="47"/>
      <c r="AHZ151" s="47"/>
      <c r="AIA151" s="47"/>
      <c r="AIB151" s="47"/>
      <c r="AIC151" s="47"/>
      <c r="AID151" s="47"/>
      <c r="AIE151" s="47"/>
      <c r="AIF151" s="47"/>
      <c r="AIG151" s="47"/>
      <c r="AIH151" s="47"/>
      <c r="AII151" s="47"/>
      <c r="AIJ151" s="47"/>
      <c r="AIK151" s="47"/>
      <c r="AIL151" s="47"/>
      <c r="AIM151" s="47"/>
      <c r="AIN151" s="47"/>
      <c r="AIO151" s="47"/>
      <c r="AIP151" s="47"/>
      <c r="AIQ151" s="47"/>
      <c r="AIR151" s="47"/>
      <c r="AIS151" s="47"/>
      <c r="AIT151" s="47"/>
      <c r="AIU151" s="47"/>
      <c r="AIV151" s="47"/>
      <c r="AIW151" s="47"/>
      <c r="AIX151" s="47"/>
      <c r="AIY151" s="47"/>
      <c r="AIZ151" s="47"/>
      <c r="AJA151" s="47"/>
      <c r="AJB151" s="47"/>
      <c r="AJC151" s="47"/>
      <c r="AJD151" s="47"/>
      <c r="AJE151" s="47"/>
      <c r="AJF151" s="47"/>
      <c r="AJG151" s="47"/>
      <c r="AJH151" s="47"/>
      <c r="AJI151" s="47"/>
      <c r="AJJ151" s="47"/>
      <c r="AJK151" s="47"/>
      <c r="AJL151" s="47"/>
      <c r="AJM151" s="47"/>
      <c r="AJN151" s="47"/>
      <c r="AJO151" s="47"/>
      <c r="AJP151" s="47"/>
      <c r="AJQ151" s="47"/>
      <c r="AJR151" s="47"/>
      <c r="AJS151" s="47"/>
      <c r="AJT151" s="47"/>
      <c r="AJU151" s="47"/>
      <c r="AJV151" s="47"/>
      <c r="AJW151" s="47"/>
      <c r="AJX151" s="47"/>
      <c r="AJY151" s="47"/>
      <c r="AJZ151" s="47"/>
      <c r="AKA151" s="47"/>
      <c r="AKB151" s="47"/>
      <c r="AKC151" s="47"/>
      <c r="AKD151" s="47"/>
      <c r="AKE151" s="47"/>
      <c r="AKF151" s="47"/>
      <c r="AKG151" s="47"/>
      <c r="AKH151" s="47"/>
      <c r="AKI151" s="47"/>
      <c r="AKJ151" s="47"/>
      <c r="AKK151" s="47"/>
      <c r="AKL151" s="47"/>
      <c r="AKM151" s="47"/>
      <c r="AKN151" s="47"/>
      <c r="AKO151" s="47"/>
      <c r="AKP151" s="47"/>
      <c r="AKQ151" s="47"/>
      <c r="AKR151" s="47"/>
      <c r="AKS151" s="47"/>
      <c r="AKT151" s="47"/>
      <c r="AKU151" s="47"/>
      <c r="AKV151" s="47"/>
      <c r="AKW151" s="47"/>
      <c r="AKX151" s="47"/>
      <c r="AKY151" s="47"/>
      <c r="AKZ151" s="47"/>
      <c r="ALA151" s="47"/>
      <c r="ALB151" s="47"/>
      <c r="ALC151" s="47"/>
      <c r="ALD151" s="47"/>
      <c r="ALE151" s="47"/>
      <c r="ALF151" s="47"/>
      <c r="ALG151" s="47"/>
      <c r="ALH151" s="47"/>
      <c r="ALI151" s="47"/>
      <c r="ALJ151" s="47"/>
      <c r="ALK151" s="47"/>
      <c r="ALL151" s="47"/>
      <c r="ALM151" s="47"/>
      <c r="ALN151" s="47"/>
      <c r="ALO151" s="47"/>
      <c r="ALP151" s="47"/>
      <c r="ALQ151" s="47"/>
      <c r="ALR151" s="47"/>
      <c r="ALS151" s="47"/>
      <c r="ALT151" s="47"/>
      <c r="ALU151" s="47"/>
      <c r="ALV151" s="47"/>
      <c r="ALW151" s="47"/>
      <c r="ALX151" s="47"/>
      <c r="ALY151" s="47"/>
      <c r="ALZ151" s="47"/>
      <c r="AMA151" s="47"/>
      <c r="AMB151" s="47"/>
      <c r="AMC151" s="47"/>
      <c r="AMD151" s="47"/>
      <c r="AME151" s="47"/>
      <c r="AMF151" s="47"/>
      <c r="AMG151" s="47"/>
      <c r="AMH151" s="47"/>
      <c r="AMI151" s="47"/>
      <c r="AMJ151" s="47"/>
      <c r="AMK151" s="47"/>
      <c r="AML151" s="47"/>
      <c r="AMM151" s="47"/>
      <c r="AMN151" s="47"/>
      <c r="AMO151" s="47"/>
      <c r="AMP151" s="47"/>
      <c r="AMQ151" s="47"/>
      <c r="AMR151" s="47"/>
      <c r="AMS151" s="47"/>
      <c r="AMT151" s="47"/>
      <c r="AMU151" s="47"/>
      <c r="AMV151" s="47"/>
      <c r="AMW151" s="47"/>
      <c r="AMX151" s="47"/>
      <c r="AMY151" s="47"/>
      <c r="AMZ151" s="47"/>
      <c r="ANA151" s="47"/>
      <c r="ANB151" s="47"/>
      <c r="ANC151" s="47"/>
      <c r="AND151" s="47"/>
      <c r="ANE151" s="47"/>
      <c r="ANF151" s="47"/>
      <c r="ANG151" s="47"/>
      <c r="ANH151" s="47"/>
      <c r="ANI151" s="47"/>
      <c r="ANJ151" s="47"/>
      <c r="ANK151" s="47"/>
      <c r="ANL151" s="47"/>
      <c r="ANM151" s="47"/>
      <c r="ANN151" s="47"/>
      <c r="ANO151" s="47"/>
      <c r="ANP151" s="47"/>
      <c r="ANQ151" s="47"/>
      <c r="ANR151" s="47"/>
      <c r="ANS151" s="47"/>
      <c r="ANT151" s="47"/>
      <c r="ANU151" s="47"/>
      <c r="ANV151" s="47"/>
      <c r="ANW151" s="47"/>
      <c r="ANX151" s="47"/>
      <c r="ANY151" s="47"/>
      <c r="ANZ151" s="47"/>
      <c r="AOA151" s="47"/>
      <c r="AOB151" s="47"/>
      <c r="AOC151" s="47"/>
      <c r="AOD151" s="47"/>
      <c r="AOE151" s="47"/>
      <c r="AOF151" s="47"/>
      <c r="AOG151" s="47"/>
      <c r="AOH151" s="47"/>
      <c r="AOI151" s="47"/>
      <c r="AOJ151" s="47"/>
      <c r="AOK151" s="47"/>
      <c r="AOL151" s="47"/>
      <c r="AOM151" s="47"/>
      <c r="AON151" s="47"/>
      <c r="AOO151" s="47"/>
      <c r="AOP151" s="47"/>
      <c r="AOQ151" s="47"/>
      <c r="AOR151" s="47"/>
      <c r="AOS151" s="47"/>
      <c r="AOT151" s="47"/>
      <c r="AOU151" s="47"/>
      <c r="AOV151" s="47"/>
      <c r="AOW151" s="47"/>
      <c r="AOX151" s="47"/>
      <c r="AOY151" s="47"/>
      <c r="AOZ151" s="47"/>
      <c r="APA151" s="47"/>
      <c r="APB151" s="47"/>
      <c r="APC151" s="47"/>
      <c r="APD151" s="47"/>
      <c r="APE151" s="47"/>
      <c r="APF151" s="47"/>
      <c r="APG151" s="47"/>
      <c r="APH151" s="47"/>
      <c r="API151" s="47"/>
      <c r="APJ151" s="47"/>
      <c r="APK151" s="47"/>
      <c r="APL151" s="47"/>
      <c r="APM151" s="47"/>
      <c r="APN151" s="47"/>
      <c r="APO151" s="47"/>
      <c r="APP151" s="47"/>
      <c r="APQ151" s="47"/>
      <c r="APR151" s="47"/>
      <c r="APS151" s="47"/>
      <c r="APT151" s="47"/>
      <c r="APU151" s="47"/>
      <c r="APV151" s="47"/>
      <c r="APW151" s="47"/>
      <c r="APX151" s="47"/>
      <c r="APY151" s="47"/>
      <c r="APZ151" s="47"/>
      <c r="AQA151" s="47"/>
      <c r="AQB151" s="47"/>
      <c r="AQC151" s="47"/>
      <c r="AQD151" s="47"/>
      <c r="AQE151" s="47"/>
      <c r="AQF151" s="47"/>
      <c r="AQG151" s="47"/>
      <c r="AQH151" s="47"/>
      <c r="AQI151" s="47"/>
      <c r="AQJ151" s="47"/>
      <c r="AQK151" s="47"/>
      <c r="AQL151" s="47"/>
      <c r="AQM151" s="47"/>
      <c r="AQN151" s="47"/>
      <c r="AQO151" s="47"/>
      <c r="AQP151" s="47"/>
      <c r="AQQ151" s="47"/>
      <c r="AQR151" s="47"/>
      <c r="AQS151" s="47"/>
      <c r="AQT151" s="47"/>
      <c r="AQU151" s="47"/>
      <c r="AQV151" s="47"/>
      <c r="AQW151" s="47"/>
      <c r="AQX151" s="47"/>
      <c r="AQY151" s="47"/>
      <c r="AQZ151" s="47"/>
      <c r="ARA151" s="47"/>
      <c r="ARB151" s="47"/>
      <c r="ARC151" s="47"/>
      <c r="ARD151" s="47"/>
      <c r="ARE151" s="47"/>
      <c r="ARF151" s="47"/>
      <c r="ARG151" s="47"/>
      <c r="ARH151" s="47"/>
      <c r="ARI151" s="47"/>
      <c r="ARJ151" s="47"/>
      <c r="ARK151" s="47"/>
      <c r="ARL151" s="47"/>
      <c r="ARM151" s="47"/>
      <c r="ARN151" s="47"/>
      <c r="ARO151" s="47"/>
      <c r="ARP151" s="47"/>
      <c r="ARQ151" s="47"/>
      <c r="ARR151" s="47"/>
      <c r="ARS151" s="47"/>
      <c r="ART151" s="47"/>
      <c r="ARU151" s="47"/>
      <c r="ARV151" s="47"/>
      <c r="ARW151" s="47"/>
      <c r="ARX151" s="47"/>
      <c r="ARY151" s="47"/>
      <c r="ARZ151" s="47"/>
      <c r="ASA151" s="47"/>
      <c r="ASB151" s="47"/>
      <c r="ASC151" s="47"/>
      <c r="ASD151" s="47"/>
      <c r="ASE151" s="47"/>
      <c r="ASF151" s="47"/>
      <c r="ASG151" s="47"/>
      <c r="ASH151" s="47"/>
      <c r="ASI151" s="47"/>
      <c r="ASJ151" s="47"/>
      <c r="ASK151" s="47"/>
      <c r="ASL151" s="47"/>
      <c r="ASM151" s="47"/>
      <c r="ASN151" s="47"/>
      <c r="ASO151" s="47"/>
      <c r="ASP151" s="47"/>
      <c r="ASQ151" s="47"/>
      <c r="ASR151" s="47"/>
      <c r="ASS151" s="47"/>
      <c r="AST151" s="47"/>
      <c r="ASU151" s="47"/>
      <c r="ASV151" s="47"/>
      <c r="ASW151" s="47"/>
      <c r="ASX151" s="47"/>
      <c r="ASY151" s="47"/>
      <c r="ASZ151" s="47"/>
      <c r="ATA151" s="47"/>
      <c r="ATB151" s="47"/>
      <c r="ATC151" s="47"/>
      <c r="ATD151" s="47"/>
      <c r="ATE151" s="47"/>
      <c r="ATF151" s="47"/>
      <c r="ATG151" s="47"/>
      <c r="ATH151" s="47"/>
      <c r="ATI151" s="47"/>
      <c r="ATJ151" s="47"/>
      <c r="ATK151" s="47"/>
      <c r="ATL151" s="47"/>
      <c r="ATM151" s="47"/>
      <c r="ATN151" s="47"/>
      <c r="ATO151" s="47"/>
      <c r="ATP151" s="47"/>
      <c r="ATQ151" s="47"/>
      <c r="ATR151" s="47"/>
      <c r="ATS151" s="47"/>
      <c r="ATT151" s="47"/>
      <c r="ATU151" s="47"/>
      <c r="ATV151" s="47"/>
      <c r="ATW151" s="47"/>
      <c r="ATX151" s="47"/>
      <c r="ATY151" s="47"/>
      <c r="ATZ151" s="47"/>
      <c r="AUA151" s="47"/>
      <c r="AUB151" s="47"/>
      <c r="AUC151" s="47"/>
      <c r="AUD151" s="47"/>
      <c r="AUE151" s="47"/>
      <c r="AUF151" s="47"/>
      <c r="AUG151" s="47"/>
      <c r="AUH151" s="47"/>
      <c r="AUI151" s="47"/>
      <c r="AUJ151" s="47"/>
      <c r="AUK151" s="47"/>
      <c r="AUL151" s="47"/>
      <c r="AUM151" s="47"/>
      <c r="AUN151" s="47"/>
      <c r="AUO151" s="47"/>
      <c r="AUP151" s="47"/>
      <c r="AUQ151" s="47"/>
      <c r="AUR151" s="47"/>
      <c r="AUS151" s="47"/>
      <c r="AUT151" s="47"/>
      <c r="AUU151" s="47"/>
      <c r="AUV151" s="47"/>
      <c r="AUW151" s="47"/>
      <c r="AUX151" s="47"/>
      <c r="AUY151" s="47"/>
      <c r="AUZ151" s="47"/>
      <c r="AVA151" s="47"/>
      <c r="AVB151" s="47"/>
      <c r="AVC151" s="47"/>
      <c r="AVD151" s="47"/>
      <c r="AVE151" s="47"/>
      <c r="AVF151" s="47"/>
      <c r="AVG151" s="47"/>
      <c r="AVH151" s="47"/>
      <c r="AVI151" s="47"/>
      <c r="AVJ151" s="47"/>
      <c r="AVK151" s="47"/>
      <c r="AVL151" s="47"/>
      <c r="AVM151" s="47"/>
      <c r="AVN151" s="47"/>
      <c r="AVO151" s="47"/>
      <c r="AVP151" s="47"/>
      <c r="AVQ151" s="47"/>
      <c r="AVR151" s="47"/>
      <c r="AVS151" s="47"/>
      <c r="AVT151" s="47"/>
      <c r="AVU151" s="47"/>
      <c r="AVV151" s="47"/>
      <c r="AVW151" s="47"/>
      <c r="AVX151" s="47"/>
      <c r="AVY151" s="47"/>
      <c r="AVZ151" s="47"/>
      <c r="AWA151" s="47"/>
      <c r="AWB151" s="47"/>
      <c r="AWC151" s="47"/>
      <c r="AWD151" s="47"/>
      <c r="AWE151" s="47"/>
      <c r="AWF151" s="47"/>
      <c r="AWG151" s="47"/>
      <c r="AWH151" s="47"/>
      <c r="AWI151" s="47"/>
      <c r="AWJ151" s="47"/>
      <c r="AWK151" s="47"/>
      <c r="AWL151" s="47"/>
      <c r="AWM151" s="47"/>
      <c r="AWN151" s="47"/>
      <c r="AWO151" s="47"/>
      <c r="AWP151" s="47"/>
      <c r="AWQ151" s="47"/>
      <c r="AWR151" s="47"/>
      <c r="AWS151" s="47"/>
      <c r="AWT151" s="47"/>
      <c r="AWU151" s="47"/>
      <c r="AWV151" s="47"/>
      <c r="AWW151" s="47"/>
      <c r="AWX151" s="47"/>
      <c r="AWY151" s="47"/>
      <c r="AWZ151" s="47"/>
      <c r="AXA151" s="47"/>
      <c r="AXB151" s="47"/>
      <c r="AXC151" s="47"/>
      <c r="AXD151" s="47"/>
      <c r="AXE151" s="47"/>
      <c r="AXF151" s="47"/>
      <c r="AXG151" s="47"/>
      <c r="AXH151" s="47"/>
      <c r="AXI151" s="47"/>
      <c r="AXJ151" s="47"/>
      <c r="AXK151" s="47"/>
      <c r="AXL151" s="47"/>
      <c r="AXM151" s="47"/>
      <c r="AXN151" s="47"/>
      <c r="AXO151" s="47"/>
      <c r="AXP151" s="47"/>
      <c r="AXQ151" s="47"/>
      <c r="AXR151" s="47"/>
      <c r="AXS151" s="47"/>
      <c r="AXT151" s="47"/>
      <c r="AXU151" s="47"/>
      <c r="AXV151" s="47"/>
      <c r="AXW151" s="47"/>
      <c r="AXX151" s="47"/>
      <c r="AXY151" s="47"/>
      <c r="AXZ151" s="47"/>
      <c r="AYA151" s="47"/>
      <c r="AYB151" s="47"/>
      <c r="AYC151" s="47"/>
      <c r="AYD151" s="47"/>
      <c r="AYE151" s="47"/>
      <c r="AYF151" s="47"/>
      <c r="AYG151" s="47"/>
      <c r="AYH151" s="47"/>
      <c r="AYI151" s="47"/>
      <c r="AYJ151" s="47"/>
      <c r="AYK151" s="47"/>
      <c r="AYL151" s="47"/>
      <c r="AYM151" s="47"/>
      <c r="AYN151" s="47"/>
      <c r="AYO151" s="47"/>
      <c r="AYP151" s="47"/>
      <c r="AYQ151" s="47"/>
      <c r="AYR151" s="47"/>
      <c r="AYS151" s="47"/>
      <c r="AYT151" s="47"/>
      <c r="AYU151" s="47"/>
      <c r="AYV151" s="47"/>
      <c r="AYW151" s="47"/>
      <c r="AYX151" s="47"/>
      <c r="AYY151" s="47"/>
      <c r="AYZ151" s="47"/>
      <c r="AZA151" s="47"/>
      <c r="AZB151" s="47"/>
      <c r="AZC151" s="47"/>
      <c r="AZD151" s="47"/>
      <c r="AZE151" s="47"/>
      <c r="AZF151" s="47"/>
      <c r="AZG151" s="47"/>
      <c r="AZH151" s="47"/>
      <c r="AZI151" s="47"/>
      <c r="AZJ151" s="47"/>
      <c r="AZK151" s="47"/>
      <c r="AZL151" s="47"/>
      <c r="AZM151" s="47"/>
      <c r="AZN151" s="47"/>
      <c r="AZO151" s="47"/>
      <c r="AZP151" s="47"/>
      <c r="AZQ151" s="47"/>
      <c r="AZR151" s="47"/>
      <c r="AZS151" s="47"/>
      <c r="AZT151" s="47"/>
      <c r="AZU151" s="47"/>
      <c r="AZV151" s="47"/>
      <c r="AZW151" s="47"/>
      <c r="AZX151" s="47"/>
      <c r="AZY151" s="47"/>
      <c r="AZZ151" s="47"/>
      <c r="BAA151" s="47"/>
      <c r="BAB151" s="47"/>
      <c r="BAC151" s="47"/>
      <c r="BAD151" s="47"/>
      <c r="BAE151" s="47"/>
      <c r="BAF151" s="47"/>
      <c r="BAG151" s="47"/>
      <c r="BAH151" s="47"/>
      <c r="BAI151" s="47"/>
      <c r="BAJ151" s="47"/>
      <c r="BAK151" s="47"/>
      <c r="BAL151" s="47"/>
      <c r="BAM151" s="47"/>
      <c r="BAN151" s="47"/>
      <c r="BAO151" s="47"/>
      <c r="BAP151" s="47"/>
      <c r="BAQ151" s="47"/>
      <c r="BAR151" s="47"/>
      <c r="BAS151" s="47"/>
      <c r="BAT151" s="47"/>
      <c r="BAU151" s="47"/>
      <c r="BAV151" s="47"/>
      <c r="BAW151" s="47"/>
      <c r="BAX151" s="47"/>
      <c r="BAY151" s="47"/>
      <c r="BAZ151" s="47"/>
      <c r="BBA151" s="47"/>
      <c r="BBB151" s="47"/>
      <c r="BBC151" s="47"/>
      <c r="BBD151" s="47"/>
      <c r="BBE151" s="47"/>
      <c r="BBF151" s="47"/>
      <c r="BBG151" s="47"/>
      <c r="BBH151" s="47"/>
      <c r="BBI151" s="47"/>
      <c r="BBJ151" s="47"/>
      <c r="BBK151" s="47"/>
      <c r="BBL151" s="47"/>
      <c r="BBM151" s="47"/>
      <c r="BBN151" s="47"/>
      <c r="BBO151" s="47"/>
      <c r="BBP151" s="47"/>
      <c r="BBQ151" s="47"/>
      <c r="BBR151" s="47"/>
      <c r="BBS151" s="47"/>
      <c r="BBT151" s="47"/>
      <c r="BBU151" s="47"/>
      <c r="BBV151" s="47"/>
      <c r="BBW151" s="47"/>
      <c r="BBX151" s="47"/>
      <c r="BBY151" s="47"/>
      <c r="BBZ151" s="47"/>
      <c r="BCA151" s="47"/>
      <c r="BCB151" s="47"/>
      <c r="BCC151" s="47"/>
      <c r="BCD151" s="47"/>
      <c r="BCE151" s="47"/>
      <c r="BCF151" s="47"/>
      <c r="BCG151" s="47"/>
      <c r="BCH151" s="47"/>
      <c r="BCI151" s="47"/>
      <c r="BCJ151" s="47"/>
      <c r="BCK151" s="47"/>
      <c r="BCL151" s="47"/>
      <c r="BCM151" s="47"/>
      <c r="BCN151" s="47"/>
      <c r="BCO151" s="47"/>
      <c r="BCP151" s="47"/>
      <c r="BCQ151" s="47"/>
      <c r="BCR151" s="47"/>
      <c r="BCS151" s="47"/>
      <c r="BCT151" s="47"/>
      <c r="BCU151" s="47"/>
      <c r="BCV151" s="47"/>
      <c r="BCW151" s="47"/>
      <c r="BCX151" s="47"/>
      <c r="BCY151" s="47"/>
      <c r="BCZ151" s="47"/>
      <c r="BDA151" s="47"/>
      <c r="BDB151" s="47"/>
      <c r="BDC151" s="47"/>
      <c r="BDD151" s="47"/>
      <c r="BDE151" s="47"/>
      <c r="BDF151" s="47"/>
      <c r="BDG151" s="47"/>
      <c r="BDH151" s="47"/>
      <c r="BDI151" s="47"/>
      <c r="BDJ151" s="47"/>
      <c r="BDK151" s="47"/>
      <c r="BDL151" s="47"/>
      <c r="BDM151" s="47"/>
      <c r="BDN151" s="47"/>
      <c r="BDO151" s="47"/>
      <c r="BDP151" s="47"/>
      <c r="BDQ151" s="47"/>
      <c r="BDR151" s="47"/>
      <c r="BDS151" s="47"/>
      <c r="BDT151" s="47"/>
      <c r="BDU151" s="47"/>
      <c r="BDV151" s="47"/>
      <c r="BDW151" s="47"/>
      <c r="BDX151" s="47"/>
      <c r="BDY151" s="47"/>
      <c r="BDZ151" s="47"/>
      <c r="BEA151" s="47"/>
      <c r="BEB151" s="47"/>
      <c r="BEC151" s="47"/>
      <c r="BED151" s="47"/>
      <c r="BEE151" s="47"/>
      <c r="BEF151" s="47"/>
      <c r="BEG151" s="47"/>
      <c r="BEH151" s="47"/>
    </row>
    <row r="152" spans="1:1490" s="47" customFormat="1" ht="18.75" x14ac:dyDescent="0.3">
      <c r="A152" s="78">
        <v>5</v>
      </c>
      <c r="B152" s="7">
        <v>2</v>
      </c>
      <c r="C152" s="7">
        <v>1</v>
      </c>
      <c r="D152" s="10">
        <v>2</v>
      </c>
      <c r="E152" s="218" t="s">
        <v>17</v>
      </c>
      <c r="F152" s="219"/>
      <c r="G152" s="219"/>
      <c r="H152" s="220"/>
      <c r="I152" s="220"/>
      <c r="J152" s="220"/>
      <c r="K152" s="271"/>
      <c r="L152" s="59">
        <f>L151</f>
        <v>3206.2999999999997</v>
      </c>
      <c r="M152" s="59">
        <f t="shared" ref="M152:N152" si="43">M151</f>
        <v>3860</v>
      </c>
      <c r="N152" s="85">
        <f t="shared" si="43"/>
        <v>4260</v>
      </c>
    </row>
    <row r="153" spans="1:1490" s="47" customFormat="1" ht="18.75" x14ac:dyDescent="0.3">
      <c r="A153" s="78">
        <v>5</v>
      </c>
      <c r="B153" s="37">
        <v>2</v>
      </c>
      <c r="C153" s="38">
        <v>1</v>
      </c>
      <c r="D153" s="272" t="s">
        <v>59</v>
      </c>
      <c r="E153" s="273"/>
      <c r="F153" s="273"/>
      <c r="G153" s="273"/>
      <c r="H153" s="273"/>
      <c r="I153" s="273"/>
      <c r="J153" s="273"/>
      <c r="K153" s="273"/>
      <c r="L153" s="58">
        <f>SUM(L152+L145)</f>
        <v>6726.2</v>
      </c>
      <c r="M153" s="58">
        <f>SUM(M152+M145)</f>
        <v>9946</v>
      </c>
      <c r="N153" s="83">
        <f>SUM(N152+N145)</f>
        <v>8512</v>
      </c>
    </row>
    <row r="154" spans="1:1490" s="47" customFormat="1" ht="18.75" x14ac:dyDescent="0.3">
      <c r="A154" s="78">
        <v>5</v>
      </c>
      <c r="B154" s="28">
        <v>2</v>
      </c>
      <c r="C154" s="28"/>
      <c r="D154" s="284" t="s">
        <v>60</v>
      </c>
      <c r="E154" s="285"/>
      <c r="F154" s="285"/>
      <c r="G154" s="285"/>
      <c r="H154" s="285"/>
      <c r="I154" s="285"/>
      <c r="J154" s="285"/>
      <c r="K154" s="286"/>
      <c r="L154" s="40">
        <f>SUM(L153)</f>
        <v>6726.2</v>
      </c>
      <c r="M154" s="40">
        <f t="shared" ref="M154:N154" si="44">SUM(M153)</f>
        <v>9946</v>
      </c>
      <c r="N154" s="84">
        <f t="shared" si="44"/>
        <v>8512</v>
      </c>
    </row>
    <row r="155" spans="1:1490" s="47" customFormat="1" ht="18.75" x14ac:dyDescent="0.3">
      <c r="A155" s="78">
        <v>5</v>
      </c>
      <c r="B155" s="28">
        <v>3</v>
      </c>
      <c r="C155" s="28"/>
      <c r="D155" s="29"/>
      <c r="E155" s="29"/>
      <c r="F155" s="295" t="s">
        <v>170</v>
      </c>
      <c r="G155" s="296"/>
      <c r="H155" s="296"/>
      <c r="I155" s="296"/>
      <c r="J155" s="296"/>
      <c r="K155" s="296"/>
      <c r="L155" s="296"/>
      <c r="M155" s="296"/>
      <c r="N155" s="297"/>
    </row>
    <row r="156" spans="1:1490" s="47" customFormat="1" ht="18.75" x14ac:dyDescent="0.3">
      <c r="A156" s="78">
        <v>5</v>
      </c>
      <c r="B156" s="7">
        <v>3</v>
      </c>
      <c r="C156" s="7">
        <v>3</v>
      </c>
      <c r="D156" s="7" t="s">
        <v>9</v>
      </c>
      <c r="E156" s="7" t="s">
        <v>9</v>
      </c>
      <c r="F156" s="175" t="s">
        <v>171</v>
      </c>
      <c r="G156" s="176"/>
      <c r="H156" s="176"/>
      <c r="I156" s="176"/>
      <c r="J156" s="176"/>
      <c r="K156" s="176"/>
      <c r="L156" s="176"/>
      <c r="M156" s="176"/>
      <c r="N156" s="177"/>
    </row>
    <row r="157" spans="1:1490" s="47" customFormat="1" ht="18.75" x14ac:dyDescent="0.3">
      <c r="A157" s="78">
        <v>5</v>
      </c>
      <c r="B157" s="7">
        <v>3</v>
      </c>
      <c r="C157" s="7">
        <v>3</v>
      </c>
      <c r="D157" s="9">
        <v>1</v>
      </c>
      <c r="E157" s="9" t="s">
        <v>9</v>
      </c>
      <c r="F157" s="178" t="s">
        <v>172</v>
      </c>
      <c r="G157" s="179"/>
      <c r="H157" s="179"/>
      <c r="I157" s="179"/>
      <c r="J157" s="179"/>
      <c r="K157" s="179"/>
      <c r="L157" s="179"/>
      <c r="M157" s="179"/>
      <c r="N157" s="180"/>
    </row>
    <row r="158" spans="1:1490" s="47" customFormat="1" ht="18.75" x14ac:dyDescent="0.3">
      <c r="A158" s="222">
        <v>5</v>
      </c>
      <c r="B158" s="225">
        <v>3</v>
      </c>
      <c r="C158" s="225">
        <v>3</v>
      </c>
      <c r="D158" s="228">
        <v>1</v>
      </c>
      <c r="E158" s="184">
        <v>1</v>
      </c>
      <c r="F158" s="210" t="s">
        <v>173</v>
      </c>
      <c r="G158" s="233"/>
      <c r="H158" s="276" t="s">
        <v>124</v>
      </c>
      <c r="I158" s="254" t="s">
        <v>125</v>
      </c>
      <c r="J158" s="167" t="s">
        <v>11</v>
      </c>
      <c r="K158" s="184" t="s">
        <v>14</v>
      </c>
      <c r="L158" s="186">
        <v>0</v>
      </c>
      <c r="M158" s="186">
        <v>120</v>
      </c>
      <c r="N158" s="293">
        <v>120</v>
      </c>
    </row>
    <row r="159" spans="1:1490" s="47" customFormat="1" ht="18.75" x14ac:dyDescent="0.3">
      <c r="A159" s="223"/>
      <c r="B159" s="226"/>
      <c r="C159" s="226"/>
      <c r="D159" s="229"/>
      <c r="E159" s="185"/>
      <c r="F159" s="211"/>
      <c r="G159" s="233"/>
      <c r="H159" s="276"/>
      <c r="I159" s="255"/>
      <c r="J159" s="168"/>
      <c r="K159" s="292"/>
      <c r="L159" s="292"/>
      <c r="M159" s="292"/>
      <c r="N159" s="294"/>
    </row>
    <row r="160" spans="1:1490" s="47" customFormat="1" ht="18.75" x14ac:dyDescent="0.3">
      <c r="A160" s="223"/>
      <c r="B160" s="226"/>
      <c r="C160" s="226"/>
      <c r="D160" s="229"/>
      <c r="E160" s="185"/>
      <c r="F160" s="211"/>
      <c r="G160" s="233"/>
      <c r="H160" s="276"/>
      <c r="I160" s="255"/>
      <c r="J160" s="168"/>
      <c r="K160" s="137" t="s">
        <v>103</v>
      </c>
      <c r="L160" s="138">
        <v>50</v>
      </c>
      <c r="M160" s="138"/>
      <c r="N160" s="139"/>
    </row>
    <row r="161" spans="1:14" s="47" customFormat="1" ht="18.75" x14ac:dyDescent="0.3">
      <c r="A161" s="223"/>
      <c r="B161" s="226"/>
      <c r="C161" s="226"/>
      <c r="D161" s="229"/>
      <c r="E161" s="185"/>
      <c r="F161" s="211"/>
      <c r="G161" s="233"/>
      <c r="H161" s="274" t="s">
        <v>128</v>
      </c>
      <c r="I161" s="254" t="s">
        <v>129</v>
      </c>
      <c r="J161" s="167" t="s">
        <v>11</v>
      </c>
      <c r="K161" s="18" t="s">
        <v>14</v>
      </c>
      <c r="L161" s="19">
        <v>0</v>
      </c>
      <c r="M161" s="19">
        <v>0</v>
      </c>
      <c r="N161" s="81">
        <v>0</v>
      </c>
    </row>
    <row r="162" spans="1:14" s="47" customFormat="1" ht="19.5" thickBot="1" x14ac:dyDescent="0.35">
      <c r="A162" s="223"/>
      <c r="B162" s="226"/>
      <c r="C162" s="226"/>
      <c r="D162" s="229"/>
      <c r="E162" s="185"/>
      <c r="F162" s="211"/>
      <c r="G162" s="233"/>
      <c r="H162" s="275"/>
      <c r="I162" s="255"/>
      <c r="J162" s="171"/>
      <c r="K162" s="18" t="s">
        <v>378</v>
      </c>
      <c r="L162" s="19">
        <v>0</v>
      </c>
      <c r="M162" s="19">
        <v>0</v>
      </c>
      <c r="N162" s="81">
        <v>0</v>
      </c>
    </row>
    <row r="163" spans="1:14" s="47" customFormat="1" ht="19.5" thickBot="1" x14ac:dyDescent="0.35">
      <c r="A163" s="223"/>
      <c r="B163" s="226"/>
      <c r="C163" s="226"/>
      <c r="D163" s="229"/>
      <c r="E163" s="185"/>
      <c r="F163" s="211"/>
      <c r="G163" s="233"/>
      <c r="H163" s="275"/>
      <c r="I163" s="255"/>
      <c r="J163" s="171"/>
      <c r="K163" s="52" t="s">
        <v>15</v>
      </c>
      <c r="L163" s="53">
        <f>SUM(L158:L162)</f>
        <v>50</v>
      </c>
      <c r="M163" s="53">
        <f>SUM(M158:M162)</f>
        <v>120</v>
      </c>
      <c r="N163" s="114">
        <f t="shared" ref="N163" si="45">SUM(N158:N162)</f>
        <v>120</v>
      </c>
    </row>
    <row r="164" spans="1:14" s="47" customFormat="1" ht="19.5" thickBot="1" x14ac:dyDescent="0.35">
      <c r="A164" s="224"/>
      <c r="B164" s="227"/>
      <c r="C164" s="227"/>
      <c r="D164" s="230"/>
      <c r="E164" s="231"/>
      <c r="F164" s="232"/>
      <c r="G164" s="248"/>
      <c r="H164" s="245" t="s">
        <v>16</v>
      </c>
      <c r="I164" s="246"/>
      <c r="J164" s="246"/>
      <c r="K164" s="283"/>
      <c r="L164" s="41">
        <f>SUM(L163)</f>
        <v>50</v>
      </c>
      <c r="M164" s="41">
        <f>SUM(M163)</f>
        <v>120</v>
      </c>
      <c r="N164" s="41">
        <f t="shared" ref="N164" si="46">SUM(N163)</f>
        <v>120</v>
      </c>
    </row>
    <row r="165" spans="1:14" s="47" customFormat="1" ht="18.75" x14ac:dyDescent="0.3">
      <c r="A165" s="222">
        <v>5</v>
      </c>
      <c r="B165" s="225">
        <v>3</v>
      </c>
      <c r="C165" s="225">
        <v>3</v>
      </c>
      <c r="D165" s="228">
        <v>1</v>
      </c>
      <c r="E165" s="184">
        <v>2</v>
      </c>
      <c r="F165" s="210" t="s">
        <v>174</v>
      </c>
      <c r="G165" s="233"/>
      <c r="H165" s="209" t="s">
        <v>131</v>
      </c>
      <c r="I165" s="255" t="s">
        <v>388</v>
      </c>
      <c r="J165" s="171" t="s">
        <v>11</v>
      </c>
      <c r="K165" s="21" t="s">
        <v>28</v>
      </c>
      <c r="L165" s="13">
        <v>0</v>
      </c>
      <c r="M165" s="13">
        <v>0</v>
      </c>
      <c r="N165" s="79">
        <v>0</v>
      </c>
    </row>
    <row r="166" spans="1:14" s="47" customFormat="1" ht="64.5" customHeight="1" thickBot="1" x14ac:dyDescent="0.35">
      <c r="A166" s="223"/>
      <c r="B166" s="226"/>
      <c r="C166" s="226"/>
      <c r="D166" s="229"/>
      <c r="E166" s="185"/>
      <c r="F166" s="211"/>
      <c r="G166" s="233"/>
      <c r="H166" s="276"/>
      <c r="I166" s="255"/>
      <c r="J166" s="171"/>
      <c r="K166" s="11" t="s">
        <v>14</v>
      </c>
      <c r="L166" s="13">
        <v>2</v>
      </c>
      <c r="M166" s="13">
        <v>2</v>
      </c>
      <c r="N166" s="79">
        <v>2</v>
      </c>
    </row>
    <row r="167" spans="1:14" s="47" customFormat="1" ht="38.450000000000003" customHeight="1" thickBot="1" x14ac:dyDescent="0.35">
      <c r="A167" s="223"/>
      <c r="B167" s="226"/>
      <c r="C167" s="226"/>
      <c r="D167" s="229"/>
      <c r="E167" s="185"/>
      <c r="F167" s="211"/>
      <c r="G167" s="233"/>
      <c r="H167" s="276"/>
      <c r="I167" s="256"/>
      <c r="J167" s="172"/>
      <c r="K167" s="14" t="s">
        <v>15</v>
      </c>
      <c r="L167" s="15">
        <f>SUM(L165:L166)</f>
        <v>2</v>
      </c>
      <c r="M167" s="15">
        <f t="shared" ref="M167:N167" si="47">SUM(M165:M166)</f>
        <v>2</v>
      </c>
      <c r="N167" s="15">
        <f t="shared" si="47"/>
        <v>2</v>
      </c>
    </row>
    <row r="168" spans="1:14" s="47" customFormat="1" ht="18.75" x14ac:dyDescent="0.3">
      <c r="A168" s="223"/>
      <c r="B168" s="226"/>
      <c r="C168" s="226"/>
      <c r="D168" s="229"/>
      <c r="E168" s="185"/>
      <c r="F168" s="211"/>
      <c r="G168" s="233"/>
      <c r="H168" s="278" t="s">
        <v>133</v>
      </c>
      <c r="I168" s="188" t="s">
        <v>134</v>
      </c>
      <c r="J168" s="188" t="s">
        <v>11</v>
      </c>
      <c r="K168" s="24" t="s">
        <v>28</v>
      </c>
      <c r="L168" s="13">
        <v>0</v>
      </c>
      <c r="M168" s="12">
        <v>0</v>
      </c>
      <c r="N168" s="79">
        <v>0</v>
      </c>
    </row>
    <row r="169" spans="1:14" s="47" customFormat="1" ht="18.75" x14ac:dyDescent="0.3">
      <c r="A169" s="223"/>
      <c r="B169" s="226"/>
      <c r="C169" s="226"/>
      <c r="D169" s="229"/>
      <c r="E169" s="185"/>
      <c r="F169" s="211"/>
      <c r="G169" s="233"/>
      <c r="H169" s="278"/>
      <c r="I169" s="188"/>
      <c r="J169" s="188"/>
      <c r="K169" s="24" t="s">
        <v>12</v>
      </c>
      <c r="L169" s="13">
        <v>0</v>
      </c>
      <c r="M169" s="12">
        <v>0</v>
      </c>
      <c r="N169" s="79">
        <v>0</v>
      </c>
    </row>
    <row r="170" spans="1:14" s="47" customFormat="1" ht="19.5" thickBot="1" x14ac:dyDescent="0.35">
      <c r="A170" s="223"/>
      <c r="B170" s="226"/>
      <c r="C170" s="226"/>
      <c r="D170" s="229"/>
      <c r="E170" s="185"/>
      <c r="F170" s="211"/>
      <c r="G170" s="233"/>
      <c r="H170" s="278"/>
      <c r="I170" s="188"/>
      <c r="J170" s="188"/>
      <c r="K170" s="24" t="s">
        <v>14</v>
      </c>
      <c r="L170" s="13">
        <v>0</v>
      </c>
      <c r="M170" s="13">
        <v>0</v>
      </c>
      <c r="N170" s="79">
        <v>0</v>
      </c>
    </row>
    <row r="171" spans="1:14" s="47" customFormat="1" ht="19.5" thickBot="1" x14ac:dyDescent="0.35">
      <c r="A171" s="223"/>
      <c r="B171" s="226"/>
      <c r="C171" s="226"/>
      <c r="D171" s="229"/>
      <c r="E171" s="185"/>
      <c r="F171" s="211"/>
      <c r="G171" s="233"/>
      <c r="H171" s="212"/>
      <c r="I171" s="167"/>
      <c r="J171" s="170"/>
      <c r="K171" s="14" t="s">
        <v>15</v>
      </c>
      <c r="L171" s="15">
        <f>SUM(L168:L170)</f>
        <v>0</v>
      </c>
      <c r="M171" s="15">
        <f t="shared" ref="M171:N171" si="48">SUM(M168:M170)</f>
        <v>0</v>
      </c>
      <c r="N171" s="15">
        <f t="shared" si="48"/>
        <v>0</v>
      </c>
    </row>
    <row r="172" spans="1:14" s="47" customFormat="1" ht="19.5" thickBot="1" x14ac:dyDescent="0.35">
      <c r="A172" s="224"/>
      <c r="B172" s="227"/>
      <c r="C172" s="227"/>
      <c r="D172" s="230"/>
      <c r="E172" s="231"/>
      <c r="F172" s="232"/>
      <c r="G172" s="248"/>
      <c r="H172" s="245" t="s">
        <v>16</v>
      </c>
      <c r="I172" s="246"/>
      <c r="J172" s="246"/>
      <c r="K172" s="247"/>
      <c r="L172" s="16">
        <f>SUM(L167+L171)</f>
        <v>2</v>
      </c>
      <c r="M172" s="16">
        <f>SUM(M167+M171)</f>
        <v>2</v>
      </c>
      <c r="N172" s="16">
        <f>SUM(N167)</f>
        <v>2</v>
      </c>
    </row>
    <row r="173" spans="1:14" s="47" customFormat="1" ht="18.75" x14ac:dyDescent="0.3">
      <c r="A173" s="222">
        <v>5</v>
      </c>
      <c r="B173" s="225">
        <v>3</v>
      </c>
      <c r="C173" s="225">
        <v>3</v>
      </c>
      <c r="D173" s="228">
        <v>1</v>
      </c>
      <c r="E173" s="184">
        <v>3</v>
      </c>
      <c r="F173" s="210" t="s">
        <v>175</v>
      </c>
      <c r="G173" s="233"/>
      <c r="H173" s="277" t="s">
        <v>135</v>
      </c>
      <c r="I173" s="282" t="s">
        <v>136</v>
      </c>
      <c r="J173" s="171" t="s">
        <v>11</v>
      </c>
      <c r="K173" s="21" t="s">
        <v>12</v>
      </c>
      <c r="L173" s="13">
        <v>0</v>
      </c>
      <c r="M173" s="13">
        <v>0</v>
      </c>
      <c r="N173" s="79">
        <v>0</v>
      </c>
    </row>
    <row r="174" spans="1:14" s="47" customFormat="1" ht="19.5" thickBot="1" x14ac:dyDescent="0.35">
      <c r="A174" s="223"/>
      <c r="B174" s="226"/>
      <c r="C174" s="226"/>
      <c r="D174" s="229"/>
      <c r="E174" s="185"/>
      <c r="F174" s="211"/>
      <c r="G174" s="233"/>
      <c r="H174" s="277"/>
      <c r="I174" s="282"/>
      <c r="J174" s="171"/>
      <c r="K174" s="11" t="s">
        <v>14</v>
      </c>
      <c r="L174" s="13">
        <v>0</v>
      </c>
      <c r="M174" s="13">
        <v>0</v>
      </c>
      <c r="N174" s="79">
        <v>0</v>
      </c>
    </row>
    <row r="175" spans="1:14" s="47" customFormat="1" ht="19.5" thickBot="1" x14ac:dyDescent="0.35">
      <c r="A175" s="223"/>
      <c r="B175" s="226"/>
      <c r="C175" s="226"/>
      <c r="D175" s="229"/>
      <c r="E175" s="185"/>
      <c r="F175" s="211"/>
      <c r="G175" s="233"/>
      <c r="H175" s="277"/>
      <c r="I175" s="282"/>
      <c r="J175" s="171"/>
      <c r="K175" s="51" t="s">
        <v>15</v>
      </c>
      <c r="L175" s="15">
        <f>SUM(L173:L174)</f>
        <v>0</v>
      </c>
      <c r="M175" s="15">
        <f t="shared" ref="M175:N175" si="49">SUM(M173:M174)</f>
        <v>0</v>
      </c>
      <c r="N175" s="15">
        <f t="shared" si="49"/>
        <v>0</v>
      </c>
    </row>
    <row r="176" spans="1:14" s="47" customFormat="1" ht="19.5" thickBot="1" x14ac:dyDescent="0.35">
      <c r="A176" s="223"/>
      <c r="B176" s="226"/>
      <c r="C176" s="226"/>
      <c r="D176" s="229"/>
      <c r="E176" s="231"/>
      <c r="F176" s="232"/>
      <c r="G176" s="248"/>
      <c r="H176" s="245" t="s">
        <v>16</v>
      </c>
      <c r="I176" s="246"/>
      <c r="J176" s="246"/>
      <c r="K176" s="247"/>
      <c r="L176" s="42">
        <f>L175</f>
        <v>0</v>
      </c>
      <c r="M176" s="42">
        <f t="shared" ref="M176:N176" si="50">M175</f>
        <v>0</v>
      </c>
      <c r="N176" s="42">
        <f t="shared" si="50"/>
        <v>0</v>
      </c>
    </row>
    <row r="177" spans="1:14" s="47" customFormat="1" ht="18.75" x14ac:dyDescent="0.3">
      <c r="A177" s="313">
        <v>5</v>
      </c>
      <c r="B177" s="307">
        <v>3</v>
      </c>
      <c r="C177" s="307">
        <v>3</v>
      </c>
      <c r="D177" s="310">
        <v>1</v>
      </c>
      <c r="E177" s="184">
        <v>5</v>
      </c>
      <c r="F177" s="211" t="s">
        <v>392</v>
      </c>
      <c r="G177" s="231"/>
      <c r="H177" s="277" t="s">
        <v>382</v>
      </c>
      <c r="I177" s="282" t="s">
        <v>391</v>
      </c>
      <c r="J177" s="171" t="s">
        <v>11</v>
      </c>
      <c r="K177" s="21" t="s">
        <v>378</v>
      </c>
      <c r="L177" s="88">
        <v>545.78499999999997</v>
      </c>
      <c r="M177" s="88">
        <v>0</v>
      </c>
      <c r="N177" s="89">
        <v>0</v>
      </c>
    </row>
    <row r="178" spans="1:14" s="47" customFormat="1" ht="19.5" thickBot="1" x14ac:dyDescent="0.35">
      <c r="A178" s="314"/>
      <c r="B178" s="316"/>
      <c r="C178" s="316"/>
      <c r="D178" s="316"/>
      <c r="E178" s="185"/>
      <c r="F178" s="211"/>
      <c r="G178" s="233"/>
      <c r="H178" s="277"/>
      <c r="I178" s="282"/>
      <c r="J178" s="171"/>
      <c r="K178" s="11" t="s">
        <v>14</v>
      </c>
      <c r="L178" s="13">
        <v>0</v>
      </c>
      <c r="M178" s="13">
        <v>0</v>
      </c>
      <c r="N178" s="79">
        <v>0</v>
      </c>
    </row>
    <row r="179" spans="1:14" s="47" customFormat="1" ht="27.75" customHeight="1" thickBot="1" x14ac:dyDescent="0.35">
      <c r="A179" s="314"/>
      <c r="B179" s="316"/>
      <c r="C179" s="316"/>
      <c r="D179" s="316"/>
      <c r="E179" s="185"/>
      <c r="F179" s="211"/>
      <c r="G179" s="233"/>
      <c r="H179" s="277"/>
      <c r="I179" s="282"/>
      <c r="J179" s="171"/>
      <c r="K179" s="51" t="s">
        <v>15</v>
      </c>
      <c r="L179" s="15">
        <f>SUM(L177:L178)</f>
        <v>545.78499999999997</v>
      </c>
      <c r="M179" s="15">
        <f t="shared" ref="M179:N179" si="51">SUM(M177:M178)</f>
        <v>0</v>
      </c>
      <c r="N179" s="15">
        <f t="shared" si="51"/>
        <v>0</v>
      </c>
    </row>
    <row r="180" spans="1:14" s="47" customFormat="1" ht="54" customHeight="1" thickBot="1" x14ac:dyDescent="0.35">
      <c r="A180" s="315"/>
      <c r="B180" s="292"/>
      <c r="C180" s="292"/>
      <c r="D180" s="292"/>
      <c r="E180" s="231"/>
      <c r="F180" s="232"/>
      <c r="G180" s="248"/>
      <c r="H180" s="245" t="s">
        <v>16</v>
      </c>
      <c r="I180" s="246"/>
      <c r="J180" s="246"/>
      <c r="K180" s="247"/>
      <c r="L180" s="42">
        <f>L179</f>
        <v>545.78499999999997</v>
      </c>
      <c r="M180" s="42">
        <f t="shared" ref="M180:N180" si="52">M179</f>
        <v>0</v>
      </c>
      <c r="N180" s="42">
        <f t="shared" si="52"/>
        <v>0</v>
      </c>
    </row>
    <row r="181" spans="1:14" s="47" customFormat="1" ht="19.5" thickBot="1" x14ac:dyDescent="0.35">
      <c r="A181" s="78">
        <v>5</v>
      </c>
      <c r="B181" s="7">
        <v>3</v>
      </c>
      <c r="C181" s="7">
        <v>3</v>
      </c>
      <c r="D181" s="10">
        <v>1</v>
      </c>
      <c r="E181" s="281" t="s">
        <v>17</v>
      </c>
      <c r="F181" s="220"/>
      <c r="G181" s="220"/>
      <c r="H181" s="220"/>
      <c r="I181" s="220"/>
      <c r="J181" s="220"/>
      <c r="K181" s="220"/>
      <c r="L181" s="122">
        <f>SUM(L172+L164+L176+L180)</f>
        <v>597.78499999999997</v>
      </c>
      <c r="M181" s="120">
        <f t="shared" ref="M181:N181" si="53">SUM(M172+M164+M176+M180)</f>
        <v>122</v>
      </c>
      <c r="N181" s="121">
        <f t="shared" si="53"/>
        <v>122</v>
      </c>
    </row>
    <row r="182" spans="1:14" s="47" customFormat="1" ht="19.5" thickBot="1" x14ac:dyDescent="0.35">
      <c r="A182" s="78">
        <v>5</v>
      </c>
      <c r="B182" s="7">
        <v>3</v>
      </c>
      <c r="C182" s="8">
        <v>3</v>
      </c>
      <c r="D182" s="272" t="s">
        <v>59</v>
      </c>
      <c r="E182" s="273"/>
      <c r="F182" s="273"/>
      <c r="G182" s="273"/>
      <c r="H182" s="273"/>
      <c r="I182" s="273"/>
      <c r="J182" s="273"/>
      <c r="K182" s="273"/>
      <c r="L182" s="140">
        <f>SUM(L181)</f>
        <v>597.78499999999997</v>
      </c>
      <c r="M182" s="141">
        <f t="shared" ref="M182:N183" si="54">SUM(M181)</f>
        <v>122</v>
      </c>
      <c r="N182" s="142">
        <f t="shared" si="54"/>
        <v>122</v>
      </c>
    </row>
    <row r="183" spans="1:14" s="47" customFormat="1" ht="19.5" thickBot="1" x14ac:dyDescent="0.35">
      <c r="A183" s="78">
        <v>5</v>
      </c>
      <c r="B183" s="28">
        <v>3</v>
      </c>
      <c r="C183" s="43"/>
      <c r="D183" s="115"/>
      <c r="E183" s="115"/>
      <c r="F183" s="115"/>
      <c r="G183" s="115"/>
      <c r="H183" s="115"/>
      <c r="I183" s="285" t="s">
        <v>60</v>
      </c>
      <c r="J183" s="285"/>
      <c r="K183" s="285"/>
      <c r="L183" s="143">
        <f>SUM(L182)</f>
        <v>597.78499999999997</v>
      </c>
      <c r="M183" s="144">
        <f t="shared" si="54"/>
        <v>122</v>
      </c>
      <c r="N183" s="145">
        <f t="shared" si="54"/>
        <v>122</v>
      </c>
    </row>
    <row r="184" spans="1:14" s="47" customFormat="1" ht="18.600000000000001" customHeight="1" thickBot="1" x14ac:dyDescent="0.35">
      <c r="A184" s="86">
        <v>5</v>
      </c>
      <c r="B184" s="279" t="s">
        <v>138</v>
      </c>
      <c r="C184" s="280"/>
      <c r="D184" s="280"/>
      <c r="E184" s="280"/>
      <c r="F184" s="280"/>
      <c r="G184" s="280"/>
      <c r="H184" s="280"/>
      <c r="I184" s="280"/>
      <c r="J184" s="280"/>
      <c r="K184" s="280"/>
      <c r="L184" s="146">
        <f>SUM(L183+L154+L73)</f>
        <v>10893.084999999999</v>
      </c>
      <c r="M184" s="147">
        <f>SUM(M183+M154+M73)</f>
        <v>17206</v>
      </c>
      <c r="N184" s="148">
        <f t="shared" ref="N184" si="55">SUM(N183+N154+N73)</f>
        <v>13900</v>
      </c>
    </row>
    <row r="185" spans="1:14" ht="15.75" thickBot="1" x14ac:dyDescent="0.3"/>
    <row r="186" spans="1:14" ht="19.5" thickBot="1" x14ac:dyDescent="0.3">
      <c r="A186" s="327" t="s">
        <v>198</v>
      </c>
      <c r="B186" s="328"/>
      <c r="C186" s="328"/>
      <c r="D186" s="328"/>
      <c r="E186" s="328"/>
      <c r="F186" s="328"/>
      <c r="G186" s="328"/>
      <c r="H186" s="328"/>
      <c r="I186" s="328"/>
      <c r="J186" s="328"/>
      <c r="K186" s="328"/>
      <c r="L186" s="328"/>
      <c r="M186" s="328"/>
      <c r="N186" s="329"/>
    </row>
    <row r="187" spans="1:14" ht="38.25" thickBot="1" x14ac:dyDescent="0.35">
      <c r="A187" s="1"/>
      <c r="B187" s="1"/>
      <c r="C187" s="1"/>
      <c r="D187" s="349" t="s">
        <v>176</v>
      </c>
      <c r="E187" s="350"/>
      <c r="F187" s="350"/>
      <c r="G187" s="350"/>
      <c r="H187" s="350"/>
      <c r="I187" s="350"/>
      <c r="J187" s="350"/>
      <c r="K187" s="60"/>
      <c r="L187" s="61" t="s">
        <v>177</v>
      </c>
      <c r="M187" s="61" t="s">
        <v>178</v>
      </c>
      <c r="N187" s="62" t="s">
        <v>179</v>
      </c>
    </row>
    <row r="188" spans="1:14" ht="19.5" thickBot="1" x14ac:dyDescent="0.35">
      <c r="A188" s="1"/>
      <c r="B188" s="1"/>
      <c r="C188" s="1"/>
      <c r="D188" s="351" t="s">
        <v>180</v>
      </c>
      <c r="E188" s="352"/>
      <c r="F188" s="352"/>
      <c r="G188" s="352"/>
      <c r="H188" s="352"/>
      <c r="I188" s="352"/>
      <c r="J188" s="352"/>
      <c r="K188" s="353"/>
      <c r="L188" s="63"/>
      <c r="M188" s="63"/>
      <c r="N188" s="63"/>
    </row>
    <row r="189" spans="1:14" ht="19.5" thickBot="1" x14ac:dyDescent="0.35">
      <c r="A189" s="1"/>
      <c r="B189" s="1"/>
      <c r="C189" s="1"/>
      <c r="D189" s="339" t="s">
        <v>181</v>
      </c>
      <c r="E189" s="340"/>
      <c r="F189" s="340"/>
      <c r="G189" s="340"/>
      <c r="H189" s="340"/>
      <c r="I189" s="340"/>
      <c r="J189" s="340"/>
      <c r="K189" s="340"/>
      <c r="L189" s="64">
        <f>L190+L198+L199</f>
        <v>10347.300000000001</v>
      </c>
      <c r="M189" s="64">
        <f>M190+M198+M199</f>
        <v>17206</v>
      </c>
      <c r="N189" s="64">
        <f t="shared" ref="N189" si="56">N190+N198+N199</f>
        <v>13900</v>
      </c>
    </row>
    <row r="190" spans="1:14" ht="19.5" thickBot="1" x14ac:dyDescent="0.35">
      <c r="A190" s="1"/>
      <c r="B190" s="1"/>
      <c r="C190" s="1"/>
      <c r="D190" s="345" t="s">
        <v>182</v>
      </c>
      <c r="E190" s="346"/>
      <c r="F190" s="346"/>
      <c r="G190" s="346"/>
      <c r="H190" s="346"/>
      <c r="I190" s="346"/>
      <c r="J190" s="346"/>
      <c r="K190" s="347"/>
      <c r="L190" s="149">
        <f>SUM(L191:L197)</f>
        <v>10084.1</v>
      </c>
      <c r="M190" s="149">
        <f t="shared" ref="M190:N190" si="57">SUM(M191:M197)</f>
        <v>17206</v>
      </c>
      <c r="N190" s="149">
        <f t="shared" si="57"/>
        <v>13900</v>
      </c>
    </row>
    <row r="191" spans="1:14" ht="39" customHeight="1" x14ac:dyDescent="0.3">
      <c r="A191" s="1"/>
      <c r="B191" s="1"/>
      <c r="C191" s="1"/>
      <c r="D191" s="320" t="s">
        <v>183</v>
      </c>
      <c r="E191" s="321"/>
      <c r="F191" s="321"/>
      <c r="G191" s="321"/>
      <c r="H191" s="321"/>
      <c r="I191" s="321"/>
      <c r="J191" s="321"/>
      <c r="K191" s="348"/>
      <c r="L191" s="65">
        <f>SUMIF(K10:K179,"SBB", L10:L179)</f>
        <v>8985</v>
      </c>
      <c r="M191" s="65">
        <f>SUMIF(K10:K179,"SBB", M10:M179)</f>
        <v>12265</v>
      </c>
      <c r="N191" s="65">
        <f>SUMIF(K10:K179,"SBB", N10:N179)</f>
        <v>7118</v>
      </c>
    </row>
    <row r="192" spans="1:14" ht="18.75" x14ac:dyDescent="0.3">
      <c r="A192" s="1"/>
      <c r="B192" s="1"/>
      <c r="C192" s="1"/>
      <c r="D192" s="330" t="s">
        <v>184</v>
      </c>
      <c r="E192" s="331"/>
      <c r="F192" s="331"/>
      <c r="G192" s="331"/>
      <c r="H192" s="331"/>
      <c r="I192" s="331"/>
      <c r="J192" s="331"/>
      <c r="K192" s="332"/>
      <c r="L192" s="65">
        <f>SUMIF(K10:K179,"AAP", L10:L179)</f>
        <v>0</v>
      </c>
      <c r="M192" s="65">
        <f>SUMIF(K10:K179,"AAP", M10:M179)</f>
        <v>0</v>
      </c>
      <c r="N192" s="65">
        <f>SUMIF(K10:K179,"AAP", N10:N179)</f>
        <v>0</v>
      </c>
    </row>
    <row r="193" spans="1:14" ht="18.75" x14ac:dyDescent="0.3">
      <c r="A193" s="1"/>
      <c r="B193" s="1"/>
      <c r="C193" s="1"/>
      <c r="D193" s="330" t="s">
        <v>185</v>
      </c>
      <c r="E193" s="331"/>
      <c r="F193" s="331"/>
      <c r="G193" s="331"/>
      <c r="H193" s="331"/>
      <c r="I193" s="331"/>
      <c r="J193" s="331"/>
      <c r="K193" s="332"/>
      <c r="L193" s="65">
        <f>SUMIF(K10:K179,"VSP", L10:L179)</f>
        <v>0</v>
      </c>
      <c r="M193" s="65">
        <f>SUMIF(K10:K179,"VSP", M10:M179)</f>
        <v>0</v>
      </c>
      <c r="N193" s="65">
        <f>SUMIF(K10:K179,"VSP", N10:N179)</f>
        <v>0</v>
      </c>
    </row>
    <row r="194" spans="1:14" ht="18.75" x14ac:dyDescent="0.3">
      <c r="A194" s="1"/>
      <c r="B194" s="1"/>
      <c r="C194" s="1"/>
      <c r="D194" s="330" t="s">
        <v>186</v>
      </c>
      <c r="E194" s="331"/>
      <c r="F194" s="331"/>
      <c r="G194" s="331"/>
      <c r="H194" s="331"/>
      <c r="I194" s="331"/>
      <c r="J194" s="331"/>
      <c r="K194" s="332"/>
      <c r="L194" s="65">
        <f>SUMIF(K10:K179,"VB", L10:L179)</f>
        <v>0</v>
      </c>
      <c r="M194" s="65">
        <f>SUMIF(K10:K179,"VB", M10:M179)</f>
        <v>0</v>
      </c>
      <c r="N194" s="65">
        <f>SUMIF(K10:K179,"VB", N10:N179)</f>
        <v>0</v>
      </c>
    </row>
    <row r="195" spans="1:14" ht="18.75" x14ac:dyDescent="0.3">
      <c r="A195" s="1"/>
      <c r="B195" s="1"/>
      <c r="C195" s="1"/>
      <c r="D195" s="330" t="s">
        <v>187</v>
      </c>
      <c r="E195" s="331"/>
      <c r="F195" s="331"/>
      <c r="G195" s="331"/>
      <c r="H195" s="331"/>
      <c r="I195" s="331"/>
      <c r="J195" s="331"/>
      <c r="K195" s="332"/>
      <c r="L195" s="65">
        <f>SUMIF(K10:K179,"KPP", L10:L179)</f>
        <v>960</v>
      </c>
      <c r="M195" s="65">
        <f>SUMIF(K10:K179,"KPP", M10:M179)</f>
        <v>1500</v>
      </c>
      <c r="N195" s="65">
        <f>SUMIF(K10:K179,"KPP", N10:N179)</f>
        <v>2640</v>
      </c>
    </row>
    <row r="196" spans="1:14" ht="18.75" x14ac:dyDescent="0.3">
      <c r="A196" s="1"/>
      <c r="B196" s="1"/>
      <c r="C196" s="1"/>
      <c r="D196" s="330" t="s">
        <v>188</v>
      </c>
      <c r="E196" s="331"/>
      <c r="F196" s="331"/>
      <c r="G196" s="331"/>
      <c r="H196" s="331"/>
      <c r="I196" s="331"/>
      <c r="J196" s="331"/>
      <c r="K196" s="332"/>
      <c r="L196" s="65">
        <f>SUMIF(K10:K179,"SPP", L10:L179)</f>
        <v>133</v>
      </c>
      <c r="M196" s="65">
        <f>SUMIF(K10:K179,"SPP", M10:M179)</f>
        <v>0</v>
      </c>
      <c r="N196" s="65">
        <f>SUMIF(K10:K179,"SPP", N10:N179)</f>
        <v>0</v>
      </c>
    </row>
    <row r="197" spans="1:14" ht="18.75" x14ac:dyDescent="0.3">
      <c r="A197" s="1"/>
      <c r="B197" s="1"/>
      <c r="C197" s="1"/>
      <c r="D197" s="330" t="s">
        <v>189</v>
      </c>
      <c r="E197" s="331"/>
      <c r="F197" s="331"/>
      <c r="G197" s="331"/>
      <c r="H197" s="331"/>
      <c r="I197" s="331"/>
      <c r="J197" s="331"/>
      <c r="K197" s="332"/>
      <c r="L197" s="65">
        <f>SUMIF(K10:K179,"ESF", L10:L179)</f>
        <v>6.1</v>
      </c>
      <c r="M197" s="65">
        <f>SUMIF(K10:K179,"ESF", M10:M179)</f>
        <v>3441</v>
      </c>
      <c r="N197" s="65">
        <f>SUMIF(K10:K179,"ESF", N10:N179)</f>
        <v>4142</v>
      </c>
    </row>
    <row r="198" spans="1:14" ht="18.75" x14ac:dyDescent="0.3">
      <c r="A198" s="1"/>
      <c r="B198" s="1"/>
      <c r="C198" s="1"/>
      <c r="D198" s="333" t="s">
        <v>190</v>
      </c>
      <c r="E198" s="334"/>
      <c r="F198" s="334"/>
      <c r="G198" s="334"/>
      <c r="H198" s="334"/>
      <c r="I198" s="334"/>
      <c r="J198" s="334"/>
      <c r="K198" s="335"/>
      <c r="L198" s="66">
        <f>SUMIF(K10:K179,"SL", L10:L179)</f>
        <v>0</v>
      </c>
      <c r="M198" s="66">
        <f>SUMIF(K10:K179,"SL", M10:M179)</f>
        <v>0</v>
      </c>
      <c r="N198" s="66">
        <f>SUMIF(K10:K179,"SL", N10:N179)</f>
        <v>0</v>
      </c>
    </row>
    <row r="199" spans="1:14" ht="19.5" thickBot="1" x14ac:dyDescent="0.35">
      <c r="A199" s="1"/>
      <c r="B199" s="1"/>
      <c r="C199" s="1"/>
      <c r="D199" s="336" t="s">
        <v>191</v>
      </c>
      <c r="E199" s="337"/>
      <c r="F199" s="337"/>
      <c r="G199" s="337"/>
      <c r="H199" s="337"/>
      <c r="I199" s="337"/>
      <c r="J199" s="337"/>
      <c r="K199" s="338"/>
      <c r="L199" s="66">
        <f>SUMIF(K10:K179,"SVA", L10:L179)</f>
        <v>263.2</v>
      </c>
      <c r="M199" s="66">
        <f>SUMIF(K10:K179,"SVA", M10:M179)</f>
        <v>0</v>
      </c>
      <c r="N199" s="66">
        <f>SUMIF(K10:K179,"SVA", N10:N179)</f>
        <v>0</v>
      </c>
    </row>
    <row r="200" spans="1:14" ht="19.5" thickBot="1" x14ac:dyDescent="0.35">
      <c r="A200" s="1"/>
      <c r="B200" s="1"/>
      <c r="C200" s="1"/>
      <c r="D200" s="339" t="s">
        <v>192</v>
      </c>
      <c r="E200" s="340"/>
      <c r="F200" s="340"/>
      <c r="G200" s="340"/>
      <c r="H200" s="340"/>
      <c r="I200" s="340"/>
      <c r="J200" s="340"/>
      <c r="K200" s="341"/>
      <c r="L200" s="64">
        <f>L201</f>
        <v>545.78499999999997</v>
      </c>
      <c r="M200" s="64">
        <f>M201</f>
        <v>0</v>
      </c>
      <c r="N200" s="64">
        <f>N201</f>
        <v>0</v>
      </c>
    </row>
    <row r="201" spans="1:14" ht="37.5" customHeight="1" thickBot="1" x14ac:dyDescent="0.35">
      <c r="A201" s="1"/>
      <c r="B201" s="1"/>
      <c r="C201" s="1"/>
      <c r="D201" s="342" t="s">
        <v>193</v>
      </c>
      <c r="E201" s="343"/>
      <c r="F201" s="343"/>
      <c r="G201" s="343"/>
      <c r="H201" s="343"/>
      <c r="I201" s="343"/>
      <c r="J201" s="343"/>
      <c r="K201" s="344"/>
      <c r="L201" s="67">
        <f>SUMIF(K10:K179, "KTF", L10:L179)</f>
        <v>545.78499999999997</v>
      </c>
      <c r="M201" s="67">
        <f>SUMIF(K10:K179, "KTF", M10:M179)</f>
        <v>0</v>
      </c>
      <c r="N201" s="67">
        <f>SUMIF(K10:K179, "KTF", N10:N179)</f>
        <v>0</v>
      </c>
    </row>
    <row r="202" spans="1:14" ht="19.5" thickBot="1" x14ac:dyDescent="0.35">
      <c r="A202" s="1"/>
      <c r="B202" s="1"/>
      <c r="C202" s="1"/>
      <c r="D202" s="317" t="s">
        <v>194</v>
      </c>
      <c r="E202" s="318"/>
      <c r="F202" s="318"/>
      <c r="G202" s="318"/>
      <c r="H202" s="318"/>
      <c r="I202" s="318"/>
      <c r="J202" s="318"/>
      <c r="K202" s="319"/>
      <c r="L202" s="68">
        <f>L200+L189</f>
        <v>10893.085000000001</v>
      </c>
      <c r="M202" s="68">
        <f>M200+M189</f>
        <v>17206</v>
      </c>
      <c r="N202" s="68">
        <f>N200+N189</f>
        <v>13900</v>
      </c>
    </row>
    <row r="203" spans="1:14" ht="18.75" x14ac:dyDescent="0.3">
      <c r="A203" s="1"/>
      <c r="B203" s="1"/>
      <c r="C203" s="1"/>
      <c r="D203" s="320" t="s">
        <v>195</v>
      </c>
      <c r="E203" s="321"/>
      <c r="F203" s="321"/>
      <c r="G203" s="321"/>
      <c r="H203" s="321"/>
      <c r="I203" s="321"/>
      <c r="J203" s="321"/>
      <c r="K203" s="321"/>
      <c r="L203" s="69">
        <f>SUM(L138+L58)</f>
        <v>604</v>
      </c>
      <c r="M203" s="69">
        <f>SUM(M58+M138)</f>
        <v>4049</v>
      </c>
      <c r="N203" s="69">
        <f>SUM(N58+N138)</f>
        <v>4873</v>
      </c>
    </row>
    <row r="204" spans="1:14" ht="19.5" thickBot="1" x14ac:dyDescent="0.35">
      <c r="A204" s="1"/>
      <c r="B204" s="1"/>
      <c r="C204" s="1"/>
      <c r="D204" s="322" t="s">
        <v>196</v>
      </c>
      <c r="E204" s="323"/>
      <c r="F204" s="323"/>
      <c r="G204" s="323"/>
      <c r="H204" s="323"/>
      <c r="I204" s="323"/>
      <c r="J204" s="323"/>
      <c r="K204" s="323"/>
      <c r="L204" s="70">
        <f>L202-6963.2</f>
        <v>3929.8850000000011</v>
      </c>
      <c r="M204" s="71">
        <f>M202-L202</f>
        <v>6312.9149999999991</v>
      </c>
      <c r="N204" s="71">
        <f>N202-M202</f>
        <v>-3306</v>
      </c>
    </row>
    <row r="205" spans="1:14" ht="19.5" thickBot="1" x14ac:dyDescent="0.35">
      <c r="A205" s="1"/>
      <c r="B205" s="1"/>
      <c r="C205" s="1"/>
      <c r="D205" s="324" t="s">
        <v>197</v>
      </c>
      <c r="E205" s="325"/>
      <c r="F205" s="325"/>
      <c r="G205" s="325"/>
      <c r="H205" s="325"/>
      <c r="I205" s="325"/>
      <c r="J205" s="325"/>
      <c r="K205" s="326"/>
      <c r="L205" s="72">
        <f>L202</f>
        <v>10893.085000000001</v>
      </c>
      <c r="M205" s="72">
        <f>M202</f>
        <v>17206</v>
      </c>
      <c r="N205" s="72">
        <f>N202</f>
        <v>13900</v>
      </c>
    </row>
    <row r="208" spans="1:14" x14ac:dyDescent="0.25">
      <c r="L208" s="95"/>
    </row>
  </sheetData>
  <mergeCells count="360">
    <mergeCell ref="A177:A180"/>
    <mergeCell ref="B177:B180"/>
    <mergeCell ref="C177:C180"/>
    <mergeCell ref="D177:D180"/>
    <mergeCell ref="D202:K202"/>
    <mergeCell ref="D203:K203"/>
    <mergeCell ref="D204:K204"/>
    <mergeCell ref="D205:K205"/>
    <mergeCell ref="A186:N186"/>
    <mergeCell ref="D196:K196"/>
    <mergeCell ref="D197:K197"/>
    <mergeCell ref="D198:K198"/>
    <mergeCell ref="D199:K199"/>
    <mergeCell ref="D200:K200"/>
    <mergeCell ref="D201:K201"/>
    <mergeCell ref="D190:K190"/>
    <mergeCell ref="D191:K191"/>
    <mergeCell ref="D192:K192"/>
    <mergeCell ref="D193:K193"/>
    <mergeCell ref="D194:K194"/>
    <mergeCell ref="D195:K195"/>
    <mergeCell ref="D187:J187"/>
    <mergeCell ref="D188:K188"/>
    <mergeCell ref="D189:K189"/>
    <mergeCell ref="G67:G70"/>
    <mergeCell ref="F74:N74"/>
    <mergeCell ref="H67:H69"/>
    <mergeCell ref="I67:I69"/>
    <mergeCell ref="J67:J69"/>
    <mergeCell ref="A37:A46"/>
    <mergeCell ref="B37:B46"/>
    <mergeCell ref="C37:C46"/>
    <mergeCell ref="D37:D46"/>
    <mergeCell ref="A67:A70"/>
    <mergeCell ref="B67:B70"/>
    <mergeCell ref="C67:C70"/>
    <mergeCell ref="D67:D70"/>
    <mergeCell ref="E67:E70"/>
    <mergeCell ref="F67:F70"/>
    <mergeCell ref="E63:E66"/>
    <mergeCell ref="F63:F66"/>
    <mergeCell ref="H63:H65"/>
    <mergeCell ref="H70:K70"/>
    <mergeCell ref="A63:A66"/>
    <mergeCell ref="B63:B66"/>
    <mergeCell ref="C63:C66"/>
    <mergeCell ref="D63:D66"/>
    <mergeCell ref="I63:I65"/>
    <mergeCell ref="H133:H135"/>
    <mergeCell ref="I133:I135"/>
    <mergeCell ref="J133:J135"/>
    <mergeCell ref="H130:H132"/>
    <mergeCell ref="I130:I132"/>
    <mergeCell ref="J130:J132"/>
    <mergeCell ref="H127:H129"/>
    <mergeCell ref="I127:I129"/>
    <mergeCell ref="E71:K71"/>
    <mergeCell ref="D72:K72"/>
    <mergeCell ref="G127:G129"/>
    <mergeCell ref="G130:G132"/>
    <mergeCell ref="G133:G139"/>
    <mergeCell ref="G103:G105"/>
    <mergeCell ref="G106:G108"/>
    <mergeCell ref="G109:G111"/>
    <mergeCell ref="G112:G114"/>
    <mergeCell ref="G115:G117"/>
    <mergeCell ref="G118:G120"/>
    <mergeCell ref="G121:G123"/>
    <mergeCell ref="G124:G126"/>
    <mergeCell ref="J127:J129"/>
    <mergeCell ref="J112:J114"/>
    <mergeCell ref="H109:H111"/>
    <mergeCell ref="D182:K182"/>
    <mergeCell ref="I183:K183"/>
    <mergeCell ref="E145:K145"/>
    <mergeCell ref="F146:N146"/>
    <mergeCell ref="G147:G151"/>
    <mergeCell ref="H140:H143"/>
    <mergeCell ref="I140:I143"/>
    <mergeCell ref="J140:J143"/>
    <mergeCell ref="H139:K139"/>
    <mergeCell ref="G140:G144"/>
    <mergeCell ref="E177:E180"/>
    <mergeCell ref="F177:F180"/>
    <mergeCell ref="G177:G180"/>
    <mergeCell ref="H177:H179"/>
    <mergeCell ref="I177:I179"/>
    <mergeCell ref="J177:J179"/>
    <mergeCell ref="H180:K180"/>
    <mergeCell ref="K158:K159"/>
    <mergeCell ref="L158:L159"/>
    <mergeCell ref="M158:M159"/>
    <mergeCell ref="N158:N159"/>
    <mergeCell ref="F155:N155"/>
    <mergeCell ref="B184:K184"/>
    <mergeCell ref="G5:G7"/>
    <mergeCell ref="G11:G14"/>
    <mergeCell ref="G17:G20"/>
    <mergeCell ref="G21:G23"/>
    <mergeCell ref="G24:G27"/>
    <mergeCell ref="E181:K181"/>
    <mergeCell ref="H176:K176"/>
    <mergeCell ref="I173:I175"/>
    <mergeCell ref="J173:J175"/>
    <mergeCell ref="H172:K172"/>
    <mergeCell ref="H164:K164"/>
    <mergeCell ref="D154:K154"/>
    <mergeCell ref="F156:N156"/>
    <mergeCell ref="F157:N157"/>
    <mergeCell ref="H144:K144"/>
    <mergeCell ref="G97:G99"/>
    <mergeCell ref="G100:G102"/>
    <mergeCell ref="G50:G52"/>
    <mergeCell ref="G53:G55"/>
    <mergeCell ref="G56:G58"/>
    <mergeCell ref="G59:G62"/>
    <mergeCell ref="G63:G66"/>
    <mergeCell ref="I109:I111"/>
    <mergeCell ref="A173:A176"/>
    <mergeCell ref="B173:B176"/>
    <mergeCell ref="C173:C176"/>
    <mergeCell ref="D173:D176"/>
    <mergeCell ref="E173:E176"/>
    <mergeCell ref="F173:F176"/>
    <mergeCell ref="H173:H175"/>
    <mergeCell ref="I165:I167"/>
    <mergeCell ref="J165:J167"/>
    <mergeCell ref="H168:H171"/>
    <mergeCell ref="I168:I171"/>
    <mergeCell ref="J168:J171"/>
    <mergeCell ref="A165:A172"/>
    <mergeCell ref="B165:B172"/>
    <mergeCell ref="C165:C172"/>
    <mergeCell ref="D165:D172"/>
    <mergeCell ref="E165:E172"/>
    <mergeCell ref="F165:F172"/>
    <mergeCell ref="H165:H167"/>
    <mergeCell ref="G168:G172"/>
    <mergeCell ref="G173:G176"/>
    <mergeCell ref="A158:A164"/>
    <mergeCell ref="B158:B164"/>
    <mergeCell ref="C158:C164"/>
    <mergeCell ref="D158:D164"/>
    <mergeCell ref="E158:E164"/>
    <mergeCell ref="E152:K152"/>
    <mergeCell ref="D153:K153"/>
    <mergeCell ref="G165:G167"/>
    <mergeCell ref="H161:H163"/>
    <mergeCell ref="I161:I163"/>
    <mergeCell ref="J161:J163"/>
    <mergeCell ref="F158:F164"/>
    <mergeCell ref="H158:H160"/>
    <mergeCell ref="I158:I160"/>
    <mergeCell ref="J158:J160"/>
    <mergeCell ref="G158:G160"/>
    <mergeCell ref="G161:G164"/>
    <mergeCell ref="A140:A144"/>
    <mergeCell ref="B140:B144"/>
    <mergeCell ref="C140:C144"/>
    <mergeCell ref="D140:D144"/>
    <mergeCell ref="E140:E144"/>
    <mergeCell ref="F140:F144"/>
    <mergeCell ref="H151:K151"/>
    <mergeCell ref="H147:H150"/>
    <mergeCell ref="I147:I150"/>
    <mergeCell ref="J147:J150"/>
    <mergeCell ref="A147:A151"/>
    <mergeCell ref="B147:B151"/>
    <mergeCell ref="C147:C151"/>
    <mergeCell ref="D147:D151"/>
    <mergeCell ref="E147:E151"/>
    <mergeCell ref="F147:F151"/>
    <mergeCell ref="J109:J111"/>
    <mergeCell ref="H124:H126"/>
    <mergeCell ref="I124:I126"/>
    <mergeCell ref="J124:J126"/>
    <mergeCell ref="H121:H123"/>
    <mergeCell ref="I121:I123"/>
    <mergeCell ref="J121:J123"/>
    <mergeCell ref="H118:H120"/>
    <mergeCell ref="I118:I120"/>
    <mergeCell ref="J118:J120"/>
    <mergeCell ref="H97:H99"/>
    <mergeCell ref="I97:I99"/>
    <mergeCell ref="J97:J99"/>
    <mergeCell ref="H96:K96"/>
    <mergeCell ref="A97:A139"/>
    <mergeCell ref="B97:B139"/>
    <mergeCell ref="C97:C139"/>
    <mergeCell ref="D97:D139"/>
    <mergeCell ref="E97:E139"/>
    <mergeCell ref="F97:F139"/>
    <mergeCell ref="H106:H108"/>
    <mergeCell ref="I106:I108"/>
    <mergeCell ref="J106:J108"/>
    <mergeCell ref="H103:H105"/>
    <mergeCell ref="I103:I105"/>
    <mergeCell ref="J103:J105"/>
    <mergeCell ref="H100:H102"/>
    <mergeCell ref="I100:I102"/>
    <mergeCell ref="J100:J102"/>
    <mergeCell ref="H115:H117"/>
    <mergeCell ref="I115:I117"/>
    <mergeCell ref="J115:J117"/>
    <mergeCell ref="H112:H114"/>
    <mergeCell ref="I112:I114"/>
    <mergeCell ref="H92:H95"/>
    <mergeCell ref="I92:I95"/>
    <mergeCell ref="J92:J95"/>
    <mergeCell ref="H91:K91"/>
    <mergeCell ref="A92:A96"/>
    <mergeCell ref="B92:B96"/>
    <mergeCell ref="C92:C96"/>
    <mergeCell ref="D92:D96"/>
    <mergeCell ref="E92:E96"/>
    <mergeCell ref="F92:F96"/>
    <mergeCell ref="G87:G91"/>
    <mergeCell ref="G92:G96"/>
    <mergeCell ref="H87:H90"/>
    <mergeCell ref="I87:I90"/>
    <mergeCell ref="J87:J90"/>
    <mergeCell ref="A87:A91"/>
    <mergeCell ref="B87:B91"/>
    <mergeCell ref="C87:C91"/>
    <mergeCell ref="D87:D91"/>
    <mergeCell ref="E87:E91"/>
    <mergeCell ref="F87:F91"/>
    <mergeCell ref="A81:A86"/>
    <mergeCell ref="B81:B86"/>
    <mergeCell ref="C81:C86"/>
    <mergeCell ref="D81:D86"/>
    <mergeCell ref="E81:E86"/>
    <mergeCell ref="F75:N75"/>
    <mergeCell ref="F76:N76"/>
    <mergeCell ref="A77:A80"/>
    <mergeCell ref="B77:B80"/>
    <mergeCell ref="C77:C80"/>
    <mergeCell ref="D77:D80"/>
    <mergeCell ref="E77:E80"/>
    <mergeCell ref="F77:F80"/>
    <mergeCell ref="H77:H79"/>
    <mergeCell ref="F81:F86"/>
    <mergeCell ref="H81:H85"/>
    <mergeCell ref="I81:I85"/>
    <mergeCell ref="J81:J85"/>
    <mergeCell ref="H86:K86"/>
    <mergeCell ref="I77:I79"/>
    <mergeCell ref="J77:J79"/>
    <mergeCell ref="H80:K80"/>
    <mergeCell ref="G77:G80"/>
    <mergeCell ref="G81:G86"/>
    <mergeCell ref="J63:J65"/>
    <mergeCell ref="J53:J55"/>
    <mergeCell ref="J47:J49"/>
    <mergeCell ref="H50:H52"/>
    <mergeCell ref="I50:I52"/>
    <mergeCell ref="J50:J52"/>
    <mergeCell ref="H66:K66"/>
    <mergeCell ref="H62:K62"/>
    <mergeCell ref="J59:J61"/>
    <mergeCell ref="J56:J58"/>
    <mergeCell ref="A47:A62"/>
    <mergeCell ref="B47:B62"/>
    <mergeCell ref="C47:C62"/>
    <mergeCell ref="D47:D62"/>
    <mergeCell ref="E47:E62"/>
    <mergeCell ref="F47:F62"/>
    <mergeCell ref="H47:H49"/>
    <mergeCell ref="I47:I49"/>
    <mergeCell ref="H56:H58"/>
    <mergeCell ref="I56:I58"/>
    <mergeCell ref="G47:G49"/>
    <mergeCell ref="H59:H61"/>
    <mergeCell ref="I59:I61"/>
    <mergeCell ref="H53:H55"/>
    <mergeCell ref="I53:I55"/>
    <mergeCell ref="H43:H45"/>
    <mergeCell ref="I43:I45"/>
    <mergeCell ref="J43:J45"/>
    <mergeCell ref="H40:H42"/>
    <mergeCell ref="I40:I42"/>
    <mergeCell ref="J40:J42"/>
    <mergeCell ref="I37:I39"/>
    <mergeCell ref="J37:J39"/>
    <mergeCell ref="H34:K34"/>
    <mergeCell ref="E35:K35"/>
    <mergeCell ref="E37:E46"/>
    <mergeCell ref="F37:F46"/>
    <mergeCell ref="H37:H39"/>
    <mergeCell ref="H46:K46"/>
    <mergeCell ref="G31:G34"/>
    <mergeCell ref="G37:G39"/>
    <mergeCell ref="G40:G42"/>
    <mergeCell ref="G43:G46"/>
    <mergeCell ref="H31:H33"/>
    <mergeCell ref="I31:I33"/>
    <mergeCell ref="J31:J33"/>
    <mergeCell ref="J28:J30"/>
    <mergeCell ref="H27:K27"/>
    <mergeCell ref="A28:A34"/>
    <mergeCell ref="B28:B34"/>
    <mergeCell ref="C28:C34"/>
    <mergeCell ref="D28:D34"/>
    <mergeCell ref="E28:E34"/>
    <mergeCell ref="F28:F34"/>
    <mergeCell ref="G28:G30"/>
    <mergeCell ref="A17:A27"/>
    <mergeCell ref="B17:B27"/>
    <mergeCell ref="C17:C27"/>
    <mergeCell ref="D17:D27"/>
    <mergeCell ref="E17:E27"/>
    <mergeCell ref="F17:F27"/>
    <mergeCell ref="H17:H20"/>
    <mergeCell ref="H24:H26"/>
    <mergeCell ref="I24:I26"/>
    <mergeCell ref="H21:H23"/>
    <mergeCell ref="I21:I23"/>
    <mergeCell ref="I17:I20"/>
    <mergeCell ref="A11:A14"/>
    <mergeCell ref="B11:B14"/>
    <mergeCell ref="C11:C14"/>
    <mergeCell ref="D11:D14"/>
    <mergeCell ref="E11:E14"/>
    <mergeCell ref="F11:F14"/>
    <mergeCell ref="H11:H13"/>
    <mergeCell ref="H14:K14"/>
    <mergeCell ref="E15:K15"/>
    <mergeCell ref="A2:L2"/>
    <mergeCell ref="A3:L3"/>
    <mergeCell ref="A4:L4"/>
    <mergeCell ref="A5:A7"/>
    <mergeCell ref="B5:B7"/>
    <mergeCell ref="C5:C7"/>
    <mergeCell ref="D5:D7"/>
    <mergeCell ref="E5:E7"/>
    <mergeCell ref="F5:F7"/>
    <mergeCell ref="H136:H138"/>
    <mergeCell ref="I136:I138"/>
    <mergeCell ref="J136:J138"/>
    <mergeCell ref="L5:L7"/>
    <mergeCell ref="M5:M7"/>
    <mergeCell ref="N5:N7"/>
    <mergeCell ref="H5:H7"/>
    <mergeCell ref="I5:I7"/>
    <mergeCell ref="J5:J7"/>
    <mergeCell ref="K5:K7"/>
    <mergeCell ref="I11:I13"/>
    <mergeCell ref="J11:J13"/>
    <mergeCell ref="F8:J8"/>
    <mergeCell ref="F9:N9"/>
    <mergeCell ref="F10:N10"/>
    <mergeCell ref="J24:J26"/>
    <mergeCell ref="N18:N19"/>
    <mergeCell ref="J21:J23"/>
    <mergeCell ref="J17:J20"/>
    <mergeCell ref="K18:K19"/>
    <mergeCell ref="L18:L19"/>
    <mergeCell ref="M18:M19"/>
    <mergeCell ref="H28:H30"/>
    <mergeCell ref="I28:I30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7D00F-96DE-44F2-86D4-A65CD19D7E4B}">
  <dimension ref="A1:F148"/>
  <sheetViews>
    <sheetView topLeftCell="A31" workbookViewId="0">
      <selection activeCell="A40" sqref="A40:F40"/>
    </sheetView>
  </sheetViews>
  <sheetFormatPr defaultRowHeight="15" x14ac:dyDescent="0.25"/>
  <cols>
    <col min="1" max="1" width="19.28515625" customWidth="1"/>
    <col min="2" max="2" width="34.28515625" customWidth="1"/>
    <col min="6" max="6" width="14" customWidth="1"/>
    <col min="7" max="7" width="34.7109375" customWidth="1"/>
  </cols>
  <sheetData>
    <row r="1" spans="1:6" s="74" customFormat="1" ht="34.5" customHeight="1" thickBot="1" x14ac:dyDescent="0.3">
      <c r="A1" s="354" t="s">
        <v>199</v>
      </c>
      <c r="B1" s="73" t="s">
        <v>200</v>
      </c>
      <c r="C1" s="356" t="s">
        <v>201</v>
      </c>
      <c r="D1" s="357"/>
      <c r="E1" s="358"/>
      <c r="F1" s="359" t="s">
        <v>202</v>
      </c>
    </row>
    <row r="2" spans="1:6" s="74" customFormat="1" ht="28.5" customHeight="1" thickBot="1" x14ac:dyDescent="0.3">
      <c r="A2" s="355"/>
      <c r="B2" s="75" t="s">
        <v>203</v>
      </c>
      <c r="C2" s="75">
        <v>2024</v>
      </c>
      <c r="D2" s="75">
        <v>2025</v>
      </c>
      <c r="E2" s="75">
        <v>2026</v>
      </c>
      <c r="F2" s="360"/>
    </row>
    <row r="3" spans="1:6" s="74" customFormat="1" ht="15.75" thickBot="1" x14ac:dyDescent="0.3">
      <c r="A3" s="96">
        <v>1</v>
      </c>
      <c r="B3" s="97">
        <v>2</v>
      </c>
      <c r="C3" s="97">
        <v>3</v>
      </c>
      <c r="D3" s="97">
        <v>4</v>
      </c>
      <c r="E3" s="97">
        <v>5</v>
      </c>
      <c r="F3" s="97">
        <v>6</v>
      </c>
    </row>
    <row r="4" spans="1:6" s="74" customFormat="1" ht="15.75" customHeight="1" thickBot="1" x14ac:dyDescent="0.3">
      <c r="A4" s="361" t="s">
        <v>394</v>
      </c>
      <c r="B4" s="362"/>
      <c r="C4" s="362"/>
      <c r="D4" s="362"/>
      <c r="E4" s="362"/>
      <c r="F4" s="363"/>
    </row>
    <row r="5" spans="1:6" s="74" customFormat="1" ht="15" customHeight="1" thickBot="1" x14ac:dyDescent="0.3">
      <c r="A5" s="364" t="s">
        <v>205</v>
      </c>
      <c r="B5" s="365"/>
      <c r="C5" s="365"/>
      <c r="D5" s="365"/>
      <c r="E5" s="365"/>
      <c r="F5" s="367"/>
    </row>
    <row r="6" spans="1:6" s="74" customFormat="1" ht="21" customHeight="1" thickBot="1" x14ac:dyDescent="0.3">
      <c r="A6" s="98" t="s">
        <v>206</v>
      </c>
      <c r="B6" s="99" t="s">
        <v>395</v>
      </c>
      <c r="C6" s="100">
        <v>1</v>
      </c>
      <c r="D6" s="100">
        <v>1</v>
      </c>
      <c r="E6" s="100">
        <v>1</v>
      </c>
      <c r="F6" s="100" t="s">
        <v>359</v>
      </c>
    </row>
    <row r="7" spans="1:6" s="74" customFormat="1" ht="28.5" customHeight="1" thickBot="1" x14ac:dyDescent="0.3">
      <c r="A7" s="98" t="s">
        <v>207</v>
      </c>
      <c r="B7" s="99" t="s">
        <v>413</v>
      </c>
      <c r="C7" s="100">
        <v>16</v>
      </c>
      <c r="D7" s="100">
        <v>16</v>
      </c>
      <c r="E7" s="100">
        <v>16</v>
      </c>
      <c r="F7" s="100" t="s">
        <v>359</v>
      </c>
    </row>
    <row r="8" spans="1:6" s="74" customFormat="1" ht="15" customHeight="1" thickBot="1" x14ac:dyDescent="0.3">
      <c r="A8" s="364" t="s">
        <v>208</v>
      </c>
      <c r="B8" s="365"/>
      <c r="C8" s="365"/>
      <c r="D8" s="365"/>
      <c r="E8" s="365"/>
      <c r="F8" s="367"/>
    </row>
    <row r="9" spans="1:6" s="74" customFormat="1" ht="28.5" customHeight="1" thickBot="1" x14ac:dyDescent="0.3">
      <c r="A9" s="364" t="s">
        <v>227</v>
      </c>
      <c r="B9" s="365"/>
      <c r="C9" s="365"/>
      <c r="D9" s="365"/>
      <c r="E9" s="365"/>
      <c r="F9" s="366"/>
    </row>
    <row r="10" spans="1:6" s="74" customFormat="1" ht="29.25" customHeight="1" thickBot="1" x14ac:dyDescent="0.3">
      <c r="A10" s="98" t="s">
        <v>209</v>
      </c>
      <c r="B10" s="99" t="s">
        <v>13</v>
      </c>
      <c r="C10" s="100">
        <v>100</v>
      </c>
      <c r="D10" s="100">
        <v>100</v>
      </c>
      <c r="E10" s="100">
        <v>100</v>
      </c>
      <c r="F10" s="100" t="s">
        <v>360</v>
      </c>
    </row>
    <row r="11" spans="1:6" s="74" customFormat="1" ht="28.5" customHeight="1" thickBot="1" x14ac:dyDescent="0.3">
      <c r="A11" s="364" t="s">
        <v>210</v>
      </c>
      <c r="B11" s="365"/>
      <c r="C11" s="365"/>
      <c r="D11" s="365"/>
      <c r="E11" s="365"/>
      <c r="F11" s="367"/>
    </row>
    <row r="12" spans="1:6" s="74" customFormat="1" ht="28.5" customHeight="1" thickBot="1" x14ac:dyDescent="0.3">
      <c r="A12" s="364" t="s">
        <v>228</v>
      </c>
      <c r="B12" s="365"/>
      <c r="C12" s="365"/>
      <c r="D12" s="365"/>
      <c r="E12" s="365"/>
      <c r="F12" s="366"/>
    </row>
    <row r="13" spans="1:6" s="74" customFormat="1" ht="30.75" customHeight="1" thickBot="1" x14ac:dyDescent="0.3">
      <c r="A13" s="98" t="s">
        <v>211</v>
      </c>
      <c r="B13" s="99" t="s">
        <v>396</v>
      </c>
      <c r="C13" s="100">
        <v>40</v>
      </c>
      <c r="D13" s="100">
        <v>40</v>
      </c>
      <c r="E13" s="100">
        <v>10</v>
      </c>
      <c r="F13" s="100" t="s">
        <v>361</v>
      </c>
    </row>
    <row r="14" spans="1:6" s="74" customFormat="1" ht="16.5" customHeight="1" thickBot="1" x14ac:dyDescent="0.3">
      <c r="A14" s="98" t="s">
        <v>212</v>
      </c>
      <c r="B14" s="99" t="s">
        <v>20</v>
      </c>
      <c r="C14" s="100">
        <v>15</v>
      </c>
      <c r="D14" s="100">
        <v>10</v>
      </c>
      <c r="E14" s="100">
        <v>5</v>
      </c>
      <c r="F14" s="100" t="s">
        <v>361</v>
      </c>
    </row>
    <row r="15" spans="1:6" s="74" customFormat="1" ht="18" customHeight="1" thickBot="1" x14ac:dyDescent="0.3">
      <c r="A15" s="98" t="s">
        <v>213</v>
      </c>
      <c r="B15" s="99" t="s">
        <v>216</v>
      </c>
      <c r="C15" s="100">
        <v>0</v>
      </c>
      <c r="D15" s="100">
        <v>0</v>
      </c>
      <c r="E15" s="100">
        <v>0</v>
      </c>
      <c r="F15" s="100" t="s">
        <v>361</v>
      </c>
    </row>
    <row r="16" spans="1:6" s="74" customFormat="1" ht="16.5" customHeight="1" thickBot="1" x14ac:dyDescent="0.3">
      <c r="A16" s="98" t="s">
        <v>214</v>
      </c>
      <c r="B16" s="99" t="s">
        <v>21</v>
      </c>
      <c r="C16" s="100">
        <v>0</v>
      </c>
      <c r="D16" s="100">
        <v>0</v>
      </c>
      <c r="E16" s="100">
        <v>0</v>
      </c>
      <c r="F16" s="100" t="s">
        <v>361</v>
      </c>
    </row>
    <row r="17" spans="1:6" s="74" customFormat="1" ht="15" customHeight="1" thickBot="1" x14ac:dyDescent="0.3">
      <c r="A17" s="98" t="s">
        <v>215</v>
      </c>
      <c r="B17" s="99" t="s">
        <v>397</v>
      </c>
      <c r="C17" s="100">
        <v>3</v>
      </c>
      <c r="D17" s="100">
        <v>2</v>
      </c>
      <c r="E17" s="100">
        <v>2</v>
      </c>
      <c r="F17" s="100" t="s">
        <v>361</v>
      </c>
    </row>
    <row r="18" spans="1:6" s="74" customFormat="1" ht="15.75" thickBot="1" x14ac:dyDescent="0.3">
      <c r="A18" s="364" t="s">
        <v>229</v>
      </c>
      <c r="B18" s="365"/>
      <c r="C18" s="365"/>
      <c r="D18" s="365"/>
      <c r="E18" s="365"/>
      <c r="F18" s="367"/>
    </row>
    <row r="19" spans="1:6" s="74" customFormat="1" ht="15.75" thickBot="1" x14ac:dyDescent="0.3">
      <c r="A19" s="98" t="s">
        <v>217</v>
      </c>
      <c r="B19" s="99" t="s">
        <v>25</v>
      </c>
      <c r="C19" s="100">
        <v>50</v>
      </c>
      <c r="D19" s="100">
        <v>50</v>
      </c>
      <c r="E19" s="100">
        <v>0</v>
      </c>
      <c r="F19" s="100" t="s">
        <v>361</v>
      </c>
    </row>
    <row r="20" spans="1:6" s="74" customFormat="1" ht="15.75" thickBot="1" x14ac:dyDescent="0.3">
      <c r="A20" s="364" t="s">
        <v>230</v>
      </c>
      <c r="B20" s="365"/>
      <c r="C20" s="365"/>
      <c r="D20" s="365"/>
      <c r="E20" s="365"/>
      <c r="F20" s="367"/>
    </row>
    <row r="21" spans="1:6" s="74" customFormat="1" ht="15" customHeight="1" thickBot="1" x14ac:dyDescent="0.3">
      <c r="A21" s="98" t="s">
        <v>218</v>
      </c>
      <c r="B21" s="99" t="s">
        <v>29</v>
      </c>
      <c r="C21" s="100">
        <v>20</v>
      </c>
      <c r="D21" s="100">
        <v>0</v>
      </c>
      <c r="E21" s="100">
        <v>0</v>
      </c>
      <c r="F21" s="100" t="s">
        <v>361</v>
      </c>
    </row>
    <row r="22" spans="1:6" s="74" customFormat="1" ht="15.75" thickBot="1" x14ac:dyDescent="0.3">
      <c r="A22" s="364" t="s">
        <v>231</v>
      </c>
      <c r="B22" s="365"/>
      <c r="C22" s="365"/>
      <c r="D22" s="365"/>
      <c r="E22" s="365"/>
      <c r="F22" s="367"/>
    </row>
    <row r="23" spans="1:6" s="74" customFormat="1" ht="15" customHeight="1" thickBot="1" x14ac:dyDescent="0.3">
      <c r="A23" s="98" t="s">
        <v>219</v>
      </c>
      <c r="B23" s="99" t="s">
        <v>33</v>
      </c>
      <c r="C23" s="100">
        <v>50</v>
      </c>
      <c r="D23" s="100">
        <v>0</v>
      </c>
      <c r="E23" s="100">
        <v>0</v>
      </c>
      <c r="F23" s="100" t="s">
        <v>362</v>
      </c>
    </row>
    <row r="24" spans="1:6" ht="15.75" thickBot="1" x14ac:dyDescent="0.3">
      <c r="A24" s="364" t="s">
        <v>398</v>
      </c>
      <c r="B24" s="365"/>
      <c r="C24" s="365"/>
      <c r="D24" s="365"/>
      <c r="E24" s="365"/>
      <c r="F24" s="367"/>
    </row>
    <row r="25" spans="1:6" ht="15.75" thickBot="1" x14ac:dyDescent="0.3">
      <c r="A25" s="98" t="s">
        <v>220</v>
      </c>
      <c r="B25" s="101" t="s">
        <v>36</v>
      </c>
      <c r="C25" s="102">
        <v>0</v>
      </c>
      <c r="D25" s="102">
        <v>2</v>
      </c>
      <c r="E25" s="102">
        <v>0</v>
      </c>
      <c r="F25" s="102" t="s">
        <v>362</v>
      </c>
    </row>
    <row r="26" spans="1:6" ht="15.75" thickBot="1" x14ac:dyDescent="0.3">
      <c r="A26" s="364" t="s">
        <v>221</v>
      </c>
      <c r="B26" s="365"/>
      <c r="C26" s="365"/>
      <c r="D26" s="365"/>
      <c r="E26" s="365"/>
      <c r="F26" s="366"/>
    </row>
    <row r="27" spans="1:6" ht="15.75" customHeight="1" thickBot="1" x14ac:dyDescent="0.3">
      <c r="A27" s="364" t="s">
        <v>232</v>
      </c>
      <c r="B27" s="365"/>
      <c r="C27" s="365"/>
      <c r="D27" s="365"/>
      <c r="E27" s="365"/>
      <c r="F27" s="366"/>
    </row>
    <row r="28" spans="1:6" ht="15.75" thickBot="1" x14ac:dyDescent="0.3">
      <c r="A28" s="98" t="s">
        <v>223</v>
      </c>
      <c r="B28" s="101" t="s">
        <v>222</v>
      </c>
      <c r="C28" s="102">
        <v>0.5</v>
      </c>
      <c r="D28" s="102">
        <v>0.5</v>
      </c>
      <c r="E28" s="102">
        <v>0</v>
      </c>
      <c r="F28" s="102" t="s">
        <v>363</v>
      </c>
    </row>
    <row r="29" spans="1:6" ht="15.75" thickBot="1" x14ac:dyDescent="0.3">
      <c r="A29" s="364" t="s">
        <v>233</v>
      </c>
      <c r="B29" s="365"/>
      <c r="C29" s="365"/>
      <c r="D29" s="365"/>
      <c r="E29" s="365"/>
      <c r="F29" s="366"/>
    </row>
    <row r="30" spans="1:6" ht="15.75" thickBot="1" x14ac:dyDescent="0.3">
      <c r="A30" s="98" t="s">
        <v>224</v>
      </c>
      <c r="B30" s="99" t="s">
        <v>222</v>
      </c>
      <c r="C30" s="102">
        <v>0.5</v>
      </c>
      <c r="D30" s="102">
        <v>0.5</v>
      </c>
      <c r="E30" s="102">
        <v>0</v>
      </c>
      <c r="F30" s="102" t="s">
        <v>363</v>
      </c>
    </row>
    <row r="31" spans="1:6" ht="15.75" thickBot="1" x14ac:dyDescent="0.3">
      <c r="A31" s="364" t="s">
        <v>234</v>
      </c>
      <c r="B31" s="365"/>
      <c r="C31" s="365"/>
      <c r="D31" s="365"/>
      <c r="E31" s="365"/>
      <c r="F31" s="366"/>
    </row>
    <row r="32" spans="1:6" ht="15.75" thickBot="1" x14ac:dyDescent="0.3">
      <c r="A32" s="98" t="s">
        <v>226</v>
      </c>
      <c r="B32" s="99" t="s">
        <v>225</v>
      </c>
      <c r="C32" s="100">
        <v>50</v>
      </c>
      <c r="D32" s="100">
        <v>50</v>
      </c>
      <c r="E32" s="100">
        <v>0</v>
      </c>
      <c r="F32" s="100" t="s">
        <v>363</v>
      </c>
    </row>
    <row r="33" spans="1:6" ht="16.5" customHeight="1" thickBot="1" x14ac:dyDescent="0.3">
      <c r="A33" s="364" t="s">
        <v>235</v>
      </c>
      <c r="B33" s="365"/>
      <c r="C33" s="365"/>
      <c r="D33" s="365"/>
      <c r="E33" s="365"/>
      <c r="F33" s="366"/>
    </row>
    <row r="34" spans="1:6" ht="17.25" customHeight="1" thickBot="1" x14ac:dyDescent="0.3">
      <c r="A34" s="98" t="s">
        <v>236</v>
      </c>
      <c r="B34" s="99" t="s">
        <v>222</v>
      </c>
      <c r="C34" s="100">
        <v>0</v>
      </c>
      <c r="D34" s="100">
        <v>0</v>
      </c>
      <c r="E34" s="100">
        <v>0</v>
      </c>
      <c r="F34" s="100" t="s">
        <v>364</v>
      </c>
    </row>
    <row r="35" spans="1:6" ht="15.75" thickBot="1" x14ac:dyDescent="0.3">
      <c r="A35" s="98" t="s">
        <v>238</v>
      </c>
      <c r="B35" s="99" t="s">
        <v>237</v>
      </c>
      <c r="C35" s="100">
        <v>1</v>
      </c>
      <c r="D35" s="100">
        <v>1</v>
      </c>
      <c r="E35" s="100">
        <v>0</v>
      </c>
      <c r="F35" s="100" t="s">
        <v>364</v>
      </c>
    </row>
    <row r="36" spans="1:6" ht="15.75" thickBot="1" x14ac:dyDescent="0.3">
      <c r="A36" s="364" t="s">
        <v>239</v>
      </c>
      <c r="B36" s="365"/>
      <c r="C36" s="365"/>
      <c r="D36" s="365"/>
      <c r="E36" s="365"/>
      <c r="F36" s="366"/>
    </row>
    <row r="37" spans="1:6" ht="15.75" thickBot="1" x14ac:dyDescent="0.3">
      <c r="A37" s="98" t="s">
        <v>240</v>
      </c>
      <c r="B37" s="99" t="s">
        <v>47</v>
      </c>
      <c r="C37" s="100">
        <v>0</v>
      </c>
      <c r="D37" s="100">
        <v>100</v>
      </c>
      <c r="E37" s="100">
        <v>0</v>
      </c>
      <c r="F37" s="100" t="s">
        <v>364</v>
      </c>
    </row>
    <row r="38" spans="1:6" ht="15.75" customHeight="1" thickBot="1" x14ac:dyDescent="0.3">
      <c r="A38" s="364" t="s">
        <v>241</v>
      </c>
      <c r="B38" s="365"/>
      <c r="C38" s="365"/>
      <c r="D38" s="365"/>
      <c r="E38" s="365"/>
      <c r="F38" s="366"/>
    </row>
    <row r="39" spans="1:6" ht="15.75" thickBot="1" x14ac:dyDescent="0.3">
      <c r="A39" s="98" t="s">
        <v>242</v>
      </c>
      <c r="B39" s="99" t="s">
        <v>47</v>
      </c>
      <c r="C39" s="103">
        <v>100</v>
      </c>
      <c r="D39" s="103">
        <v>0</v>
      </c>
      <c r="E39" s="100">
        <v>0</v>
      </c>
      <c r="F39" s="100" t="s">
        <v>364</v>
      </c>
    </row>
    <row r="40" spans="1:6" ht="17.25" customHeight="1" thickBot="1" x14ac:dyDescent="0.3">
      <c r="A40" s="364" t="s">
        <v>243</v>
      </c>
      <c r="B40" s="365"/>
      <c r="C40" s="365"/>
      <c r="D40" s="365"/>
      <c r="E40" s="365"/>
      <c r="F40" s="366"/>
    </row>
    <row r="41" spans="1:6" ht="15.75" thickBot="1" x14ac:dyDescent="0.3">
      <c r="A41" s="98" t="s">
        <v>244</v>
      </c>
      <c r="B41" s="99" t="s">
        <v>47</v>
      </c>
      <c r="C41" s="100">
        <v>1</v>
      </c>
      <c r="D41" s="100">
        <v>0</v>
      </c>
      <c r="E41" s="100">
        <v>0</v>
      </c>
      <c r="F41" s="100" t="s">
        <v>364</v>
      </c>
    </row>
    <row r="42" spans="1:6" ht="15.75" thickBot="1" x14ac:dyDescent="0.3">
      <c r="A42" s="364" t="s">
        <v>245</v>
      </c>
      <c r="B42" s="365"/>
      <c r="C42" s="365"/>
      <c r="D42" s="365"/>
      <c r="E42" s="365"/>
      <c r="F42" s="366"/>
    </row>
    <row r="43" spans="1:6" ht="15.75" thickBot="1" x14ac:dyDescent="0.3">
      <c r="A43" s="98" t="s">
        <v>246</v>
      </c>
      <c r="B43" s="99" t="s">
        <v>53</v>
      </c>
      <c r="C43" s="100">
        <v>100</v>
      </c>
      <c r="D43" s="100">
        <v>0</v>
      </c>
      <c r="E43" s="100">
        <v>0</v>
      </c>
      <c r="F43" s="100" t="s">
        <v>364</v>
      </c>
    </row>
    <row r="44" spans="1:6" ht="15.75" thickBot="1" x14ac:dyDescent="0.3">
      <c r="A44" s="364" t="s">
        <v>247</v>
      </c>
      <c r="B44" s="365"/>
      <c r="C44" s="365"/>
      <c r="D44" s="365"/>
      <c r="E44" s="365"/>
      <c r="F44" s="366"/>
    </row>
    <row r="45" spans="1:6" ht="15.75" thickBot="1" x14ac:dyDescent="0.3">
      <c r="A45" s="98" t="s">
        <v>248</v>
      </c>
      <c r="B45" s="99" t="s">
        <v>222</v>
      </c>
      <c r="C45" s="100">
        <v>1</v>
      </c>
      <c r="D45" s="100">
        <v>0</v>
      </c>
      <c r="E45" s="100">
        <v>0</v>
      </c>
      <c r="F45" s="100" t="s">
        <v>365</v>
      </c>
    </row>
    <row r="46" spans="1:6" ht="15.75" customHeight="1" thickBot="1" x14ac:dyDescent="0.3">
      <c r="A46" s="364" t="s">
        <v>249</v>
      </c>
      <c r="B46" s="365"/>
      <c r="C46" s="365"/>
      <c r="D46" s="365"/>
      <c r="E46" s="365"/>
      <c r="F46" s="366"/>
    </row>
    <row r="47" spans="1:6" ht="19.5" customHeight="1" thickBot="1" x14ac:dyDescent="0.3">
      <c r="A47" s="98" t="s">
        <v>250</v>
      </c>
      <c r="B47" s="99" t="s">
        <v>58</v>
      </c>
      <c r="C47" s="100">
        <v>0</v>
      </c>
      <c r="D47" s="100">
        <v>0.5</v>
      </c>
      <c r="E47" s="100">
        <v>0.5</v>
      </c>
      <c r="F47" s="100" t="s">
        <v>366</v>
      </c>
    </row>
    <row r="48" spans="1:6" ht="15.75" customHeight="1" thickBot="1" x14ac:dyDescent="0.3">
      <c r="A48" s="364" t="s">
        <v>255</v>
      </c>
      <c r="B48" s="365"/>
      <c r="C48" s="365"/>
      <c r="D48" s="365"/>
      <c r="E48" s="365"/>
      <c r="F48" s="366"/>
    </row>
    <row r="49" spans="1:6" ht="19.5" customHeight="1" thickBot="1" x14ac:dyDescent="0.3">
      <c r="A49" s="98" t="s">
        <v>251</v>
      </c>
      <c r="B49" s="99" t="s">
        <v>252</v>
      </c>
      <c r="C49" s="100">
        <v>2</v>
      </c>
      <c r="D49" s="100">
        <v>2</v>
      </c>
      <c r="E49" s="100">
        <v>0</v>
      </c>
      <c r="F49" s="100" t="s">
        <v>367</v>
      </c>
    </row>
    <row r="50" spans="1:6" ht="30.75" customHeight="1" thickBot="1" x14ac:dyDescent="0.3">
      <c r="A50" s="98" t="s">
        <v>253</v>
      </c>
      <c r="B50" s="104" t="s">
        <v>254</v>
      </c>
      <c r="C50" s="105">
        <v>1</v>
      </c>
      <c r="D50" s="100">
        <v>1</v>
      </c>
      <c r="E50" s="100">
        <v>0</v>
      </c>
      <c r="F50" s="100" t="s">
        <v>367</v>
      </c>
    </row>
    <row r="51" spans="1:6" ht="28.5" customHeight="1" thickBot="1" x14ac:dyDescent="0.3">
      <c r="A51" s="364" t="s">
        <v>256</v>
      </c>
      <c r="B51" s="365"/>
      <c r="C51" s="365"/>
      <c r="D51" s="365"/>
      <c r="E51" s="365"/>
      <c r="F51" s="366"/>
    </row>
    <row r="52" spans="1:6" ht="15" customHeight="1" thickBot="1" x14ac:dyDescent="0.3">
      <c r="A52" s="364" t="s">
        <v>257</v>
      </c>
      <c r="B52" s="365"/>
      <c r="C52" s="365"/>
      <c r="D52" s="365"/>
      <c r="E52" s="365"/>
      <c r="F52" s="366"/>
    </row>
    <row r="53" spans="1:6" ht="15.75" customHeight="1" thickBot="1" x14ac:dyDescent="0.3">
      <c r="A53" s="98" t="s">
        <v>258</v>
      </c>
      <c r="B53" s="99" t="s">
        <v>63</v>
      </c>
      <c r="C53" s="100">
        <v>41.5</v>
      </c>
      <c r="D53" s="100">
        <v>41.5</v>
      </c>
      <c r="E53" s="100">
        <v>41.5</v>
      </c>
      <c r="F53" s="100" t="s">
        <v>368</v>
      </c>
    </row>
    <row r="54" spans="1:6" ht="15.75" thickBot="1" x14ac:dyDescent="0.3">
      <c r="A54" s="98" t="s">
        <v>259</v>
      </c>
      <c r="B54" s="99" t="s">
        <v>64</v>
      </c>
      <c r="C54" s="100">
        <v>3</v>
      </c>
      <c r="D54" s="100">
        <v>3</v>
      </c>
      <c r="E54" s="100">
        <v>3</v>
      </c>
      <c r="F54" s="100" t="s">
        <v>368</v>
      </c>
    </row>
    <row r="55" spans="1:6" ht="28.5" customHeight="1" thickBot="1" x14ac:dyDescent="0.3">
      <c r="A55" s="364" t="s">
        <v>399</v>
      </c>
      <c r="B55" s="365"/>
      <c r="C55" s="365"/>
      <c r="D55" s="365"/>
      <c r="E55" s="365"/>
      <c r="F55" s="366"/>
    </row>
    <row r="56" spans="1:6" ht="17.25" customHeight="1" thickBot="1" x14ac:dyDescent="0.3">
      <c r="A56" s="98" t="s">
        <v>260</v>
      </c>
      <c r="B56" s="99" t="s">
        <v>66</v>
      </c>
      <c r="C56" s="100">
        <v>0</v>
      </c>
      <c r="D56" s="100">
        <v>0</v>
      </c>
      <c r="E56" s="100">
        <v>0</v>
      </c>
      <c r="F56" s="100" t="s">
        <v>369</v>
      </c>
    </row>
    <row r="57" spans="1:6" ht="15.75" thickBot="1" x14ac:dyDescent="0.3">
      <c r="A57" s="98" t="s">
        <v>261</v>
      </c>
      <c r="B57" s="99" t="s">
        <v>400</v>
      </c>
      <c r="C57" s="100">
        <v>1</v>
      </c>
      <c r="D57" s="100">
        <v>0</v>
      </c>
      <c r="E57" s="100">
        <v>0</v>
      </c>
      <c r="F57" s="100" t="s">
        <v>369</v>
      </c>
    </row>
    <row r="58" spans="1:6" s="87" customFormat="1" ht="15.75" thickBot="1" x14ac:dyDescent="0.3">
      <c r="A58" s="364" t="s">
        <v>262</v>
      </c>
      <c r="B58" s="365"/>
      <c r="C58" s="365"/>
      <c r="D58" s="365"/>
      <c r="E58" s="365"/>
      <c r="F58" s="366"/>
    </row>
    <row r="59" spans="1:6" ht="30.75" customHeight="1" thickBot="1" x14ac:dyDescent="0.3">
      <c r="A59" s="98" t="s">
        <v>263</v>
      </c>
      <c r="B59" s="99" t="s">
        <v>414</v>
      </c>
      <c r="C59" s="100">
        <v>15</v>
      </c>
      <c r="D59" s="100">
        <v>0</v>
      </c>
      <c r="E59" s="100">
        <v>0</v>
      </c>
      <c r="F59" s="100" t="s">
        <v>370</v>
      </c>
    </row>
    <row r="60" spans="1:6" ht="28.5" customHeight="1" thickBot="1" x14ac:dyDescent="0.3">
      <c r="A60" s="364" t="s">
        <v>401</v>
      </c>
      <c r="B60" s="365"/>
      <c r="C60" s="365"/>
      <c r="D60" s="365"/>
      <c r="E60" s="365"/>
      <c r="F60" s="366"/>
    </row>
    <row r="61" spans="1:6" ht="30.75" thickBot="1" x14ac:dyDescent="0.3">
      <c r="A61" s="106" t="s">
        <v>264</v>
      </c>
      <c r="B61" s="107" t="s">
        <v>13</v>
      </c>
      <c r="C61" s="100">
        <v>100</v>
      </c>
      <c r="D61" s="100">
        <v>100</v>
      </c>
      <c r="E61" s="100">
        <v>100</v>
      </c>
      <c r="F61" s="100" t="s">
        <v>371</v>
      </c>
    </row>
    <row r="62" spans="1:6" ht="15.75" thickBot="1" x14ac:dyDescent="0.3">
      <c r="A62" s="364" t="s">
        <v>265</v>
      </c>
      <c r="B62" s="365"/>
      <c r="C62" s="365"/>
      <c r="D62" s="365"/>
      <c r="E62" s="365"/>
      <c r="F62" s="366"/>
    </row>
    <row r="63" spans="1:6" ht="15.75" thickBot="1" x14ac:dyDescent="0.3">
      <c r="A63" s="98" t="s">
        <v>266</v>
      </c>
      <c r="B63" s="99" t="s">
        <v>74</v>
      </c>
      <c r="C63" s="100">
        <v>4000</v>
      </c>
      <c r="D63" s="100">
        <v>4000</v>
      </c>
      <c r="E63" s="100">
        <v>4000</v>
      </c>
      <c r="F63" s="100" t="s">
        <v>372</v>
      </c>
    </row>
    <row r="64" spans="1:6" ht="15.75" thickBot="1" x14ac:dyDescent="0.3">
      <c r="A64" s="364" t="s">
        <v>402</v>
      </c>
      <c r="B64" s="365"/>
      <c r="C64" s="365"/>
      <c r="D64" s="365"/>
      <c r="E64" s="365"/>
      <c r="F64" s="366"/>
    </row>
    <row r="65" spans="1:6" ht="15.75" thickBot="1" x14ac:dyDescent="0.3">
      <c r="A65" s="98" t="s">
        <v>267</v>
      </c>
      <c r="B65" s="99" t="s">
        <v>222</v>
      </c>
      <c r="C65" s="100">
        <v>0.6</v>
      </c>
      <c r="D65" s="100">
        <v>0.4</v>
      </c>
      <c r="E65" s="100">
        <v>0</v>
      </c>
      <c r="F65" s="100" t="s">
        <v>372</v>
      </c>
    </row>
    <row r="66" spans="1:6" ht="15.75" thickBot="1" x14ac:dyDescent="0.3">
      <c r="A66" s="364" t="s">
        <v>268</v>
      </c>
      <c r="B66" s="365"/>
      <c r="C66" s="365"/>
      <c r="D66" s="365"/>
      <c r="E66" s="365"/>
      <c r="F66" s="366"/>
    </row>
    <row r="67" spans="1:6" ht="15.75" thickBot="1" x14ac:dyDescent="0.3">
      <c r="A67" s="98" t="s">
        <v>269</v>
      </c>
      <c r="B67" s="99" t="s">
        <v>79</v>
      </c>
      <c r="C67" s="100">
        <v>0</v>
      </c>
      <c r="D67" s="100">
        <v>50</v>
      </c>
      <c r="E67" s="100">
        <v>50</v>
      </c>
      <c r="F67" s="100" t="s">
        <v>372</v>
      </c>
    </row>
    <row r="68" spans="1:6" ht="15.75" thickBot="1" x14ac:dyDescent="0.3">
      <c r="A68" s="364" t="s">
        <v>270</v>
      </c>
      <c r="B68" s="365"/>
      <c r="C68" s="365"/>
      <c r="D68" s="365"/>
      <c r="E68" s="365"/>
      <c r="F68" s="366"/>
    </row>
    <row r="69" spans="1:6" ht="15.75" thickBot="1" x14ac:dyDescent="0.3">
      <c r="A69" s="98" t="s">
        <v>271</v>
      </c>
      <c r="B69" s="99" t="s">
        <v>82</v>
      </c>
      <c r="C69" s="100">
        <v>50</v>
      </c>
      <c r="D69" s="100">
        <v>50</v>
      </c>
      <c r="E69" s="100">
        <v>0</v>
      </c>
      <c r="F69" s="100" t="s">
        <v>372</v>
      </c>
    </row>
    <row r="70" spans="1:6" ht="15.75" thickBot="1" x14ac:dyDescent="0.3">
      <c r="A70" s="364" t="s">
        <v>272</v>
      </c>
      <c r="B70" s="365"/>
      <c r="C70" s="365"/>
      <c r="D70" s="365"/>
      <c r="E70" s="365"/>
      <c r="F70" s="366"/>
    </row>
    <row r="71" spans="1:6" ht="15" customHeight="1" thickBot="1" x14ac:dyDescent="0.3">
      <c r="A71" s="98" t="s">
        <v>273</v>
      </c>
      <c r="B71" s="99" t="s">
        <v>33</v>
      </c>
      <c r="C71" s="100">
        <v>0</v>
      </c>
      <c r="D71" s="100">
        <v>0</v>
      </c>
      <c r="E71" s="100">
        <v>0</v>
      </c>
      <c r="F71" s="100" t="s">
        <v>372</v>
      </c>
    </row>
    <row r="72" spans="1:6" ht="15.75" thickBot="1" x14ac:dyDescent="0.3">
      <c r="A72" s="364" t="s">
        <v>274</v>
      </c>
      <c r="B72" s="365"/>
      <c r="C72" s="365"/>
      <c r="D72" s="365"/>
      <c r="E72" s="365"/>
      <c r="F72" s="366"/>
    </row>
    <row r="73" spans="1:6" ht="15.75" thickBot="1" x14ac:dyDescent="0.3">
      <c r="A73" s="98" t="s">
        <v>275</v>
      </c>
      <c r="B73" s="99" t="s">
        <v>33</v>
      </c>
      <c r="C73" s="100">
        <v>0</v>
      </c>
      <c r="D73" s="100">
        <v>0</v>
      </c>
      <c r="E73" s="100">
        <v>100</v>
      </c>
      <c r="F73" s="100" t="s">
        <v>372</v>
      </c>
    </row>
    <row r="74" spans="1:6" ht="15.75" thickBot="1" x14ac:dyDescent="0.3">
      <c r="A74" s="364" t="s">
        <v>276</v>
      </c>
      <c r="B74" s="365"/>
      <c r="C74" s="365"/>
      <c r="D74" s="365"/>
      <c r="E74" s="365"/>
      <c r="F74" s="366"/>
    </row>
    <row r="75" spans="1:6" ht="15.75" thickBot="1" x14ac:dyDescent="0.3">
      <c r="A75" s="98" t="s">
        <v>277</v>
      </c>
      <c r="B75" s="99" t="s">
        <v>33</v>
      </c>
      <c r="C75" s="100">
        <v>0</v>
      </c>
      <c r="D75" s="100">
        <v>0</v>
      </c>
      <c r="E75" s="100">
        <v>100</v>
      </c>
      <c r="F75" s="100" t="s">
        <v>372</v>
      </c>
    </row>
    <row r="76" spans="1:6" ht="15.75" customHeight="1" thickBot="1" x14ac:dyDescent="0.3">
      <c r="A76" s="364" t="s">
        <v>278</v>
      </c>
      <c r="B76" s="365"/>
      <c r="C76" s="365"/>
      <c r="D76" s="365"/>
      <c r="E76" s="365"/>
      <c r="F76" s="366"/>
    </row>
    <row r="77" spans="1:6" ht="18.75" customHeight="1" thickBot="1" x14ac:dyDescent="0.3">
      <c r="A77" s="98" t="s">
        <v>279</v>
      </c>
      <c r="B77" s="99" t="s">
        <v>33</v>
      </c>
      <c r="C77" s="100">
        <v>100</v>
      </c>
      <c r="D77" s="100">
        <v>0</v>
      </c>
      <c r="E77" s="100">
        <v>0</v>
      </c>
      <c r="F77" s="100" t="s">
        <v>372</v>
      </c>
    </row>
    <row r="78" spans="1:6" ht="28.5" customHeight="1" thickBot="1" x14ac:dyDescent="0.3">
      <c r="A78" s="364" t="s">
        <v>280</v>
      </c>
      <c r="B78" s="365"/>
      <c r="C78" s="365"/>
      <c r="D78" s="365"/>
      <c r="E78" s="365"/>
      <c r="F78" s="366"/>
    </row>
    <row r="79" spans="1:6" ht="15.75" thickBot="1" x14ac:dyDescent="0.3">
      <c r="A79" s="98" t="s">
        <v>281</v>
      </c>
      <c r="B79" s="99" t="s">
        <v>33</v>
      </c>
      <c r="C79" s="100">
        <v>0</v>
      </c>
      <c r="D79" s="100">
        <v>0</v>
      </c>
      <c r="E79" s="100">
        <v>0</v>
      </c>
      <c r="F79" s="100" t="s">
        <v>372</v>
      </c>
    </row>
    <row r="80" spans="1:6" ht="15.75" thickBot="1" x14ac:dyDescent="0.3">
      <c r="A80" s="364" t="s">
        <v>283</v>
      </c>
      <c r="B80" s="365"/>
      <c r="C80" s="365"/>
      <c r="D80" s="365"/>
      <c r="E80" s="365"/>
      <c r="F80" s="366"/>
    </row>
    <row r="81" spans="1:6" ht="18" customHeight="1" thickBot="1" x14ac:dyDescent="0.3">
      <c r="A81" s="98" t="s">
        <v>282</v>
      </c>
      <c r="B81" s="99" t="s">
        <v>33</v>
      </c>
      <c r="C81" s="100">
        <v>0</v>
      </c>
      <c r="D81" s="100">
        <v>30</v>
      </c>
      <c r="E81" s="100">
        <v>70</v>
      </c>
      <c r="F81" s="100" t="s">
        <v>372</v>
      </c>
    </row>
    <row r="82" spans="1:6" ht="15.75" thickBot="1" x14ac:dyDescent="0.3">
      <c r="A82" s="364" t="s">
        <v>284</v>
      </c>
      <c r="B82" s="365"/>
      <c r="C82" s="365"/>
      <c r="D82" s="365"/>
      <c r="E82" s="365"/>
      <c r="F82" s="366"/>
    </row>
    <row r="83" spans="1:6" ht="15.75" thickBot="1" x14ac:dyDescent="0.3">
      <c r="A83" s="98" t="s">
        <v>285</v>
      </c>
      <c r="B83" s="99" t="s">
        <v>33</v>
      </c>
      <c r="C83" s="100">
        <v>25</v>
      </c>
      <c r="D83" s="100">
        <v>50</v>
      </c>
      <c r="E83" s="100">
        <v>25</v>
      </c>
      <c r="F83" s="100" t="s">
        <v>372</v>
      </c>
    </row>
    <row r="84" spans="1:6" ht="28.5" customHeight="1" thickBot="1" x14ac:dyDescent="0.3">
      <c r="A84" s="368" t="s">
        <v>403</v>
      </c>
      <c r="B84" s="369"/>
      <c r="C84" s="369"/>
      <c r="D84" s="369"/>
      <c r="E84" s="369"/>
      <c r="F84" s="370"/>
    </row>
    <row r="85" spans="1:6" ht="27.75" customHeight="1" thickBot="1" x14ac:dyDescent="0.3">
      <c r="A85" s="108" t="s">
        <v>404</v>
      </c>
      <c r="B85" s="109" t="s">
        <v>393</v>
      </c>
      <c r="C85" s="103">
        <v>3</v>
      </c>
      <c r="D85" s="103">
        <v>3</v>
      </c>
      <c r="E85" s="103">
        <v>3</v>
      </c>
      <c r="F85" s="103" t="s">
        <v>372</v>
      </c>
    </row>
    <row r="86" spans="1:6" ht="15.75" thickBot="1" x14ac:dyDescent="0.3">
      <c r="A86" s="368" t="s">
        <v>405</v>
      </c>
      <c r="B86" s="369"/>
      <c r="C86" s="369"/>
      <c r="D86" s="369"/>
      <c r="E86" s="369"/>
      <c r="F86" s="370"/>
    </row>
    <row r="87" spans="1:6" ht="19.5" customHeight="1" thickBot="1" x14ac:dyDescent="0.3">
      <c r="A87" s="106" t="s">
        <v>406</v>
      </c>
      <c r="B87" s="107" t="s">
        <v>82</v>
      </c>
      <c r="C87" s="103">
        <v>100</v>
      </c>
      <c r="D87" s="103">
        <v>0</v>
      </c>
      <c r="E87" s="103">
        <v>0</v>
      </c>
      <c r="F87" s="103" t="s">
        <v>407</v>
      </c>
    </row>
    <row r="88" spans="1:6" ht="21" customHeight="1" thickBot="1" x14ac:dyDescent="0.3">
      <c r="A88" s="110" t="s">
        <v>408</v>
      </c>
      <c r="B88" s="107" t="s">
        <v>33</v>
      </c>
      <c r="C88" s="103">
        <v>0</v>
      </c>
      <c r="D88" s="103">
        <v>30</v>
      </c>
      <c r="E88" s="103">
        <v>70</v>
      </c>
      <c r="F88" s="103" t="s">
        <v>407</v>
      </c>
    </row>
    <row r="89" spans="1:6" ht="15.75" thickBot="1" x14ac:dyDescent="0.3">
      <c r="A89" s="364" t="s">
        <v>286</v>
      </c>
      <c r="B89" s="365"/>
      <c r="C89" s="365"/>
      <c r="D89" s="365"/>
      <c r="E89" s="365"/>
      <c r="F89" s="366"/>
    </row>
    <row r="90" spans="1:6" ht="15.75" thickBot="1" x14ac:dyDescent="0.3">
      <c r="A90" s="98" t="s">
        <v>287</v>
      </c>
      <c r="B90" s="99" t="s">
        <v>101</v>
      </c>
      <c r="C90" s="100">
        <v>100</v>
      </c>
      <c r="D90" s="100">
        <v>100</v>
      </c>
      <c r="E90" s="100">
        <v>100</v>
      </c>
      <c r="F90" s="100" t="s">
        <v>372</v>
      </c>
    </row>
    <row r="91" spans="1:6" ht="15.75" thickBot="1" x14ac:dyDescent="0.3">
      <c r="A91" s="364" t="s">
        <v>288</v>
      </c>
      <c r="B91" s="365"/>
      <c r="C91" s="365"/>
      <c r="D91" s="365"/>
      <c r="E91" s="365"/>
      <c r="F91" s="366"/>
    </row>
    <row r="92" spans="1:6" ht="15.75" thickBot="1" x14ac:dyDescent="0.3">
      <c r="A92" s="364" t="s">
        <v>420</v>
      </c>
      <c r="B92" s="365"/>
      <c r="C92" s="365"/>
      <c r="D92" s="365"/>
      <c r="E92" s="365"/>
      <c r="F92" s="366"/>
    </row>
    <row r="93" spans="1:6" ht="15.75" thickBot="1" x14ac:dyDescent="0.3">
      <c r="A93" s="98" t="s">
        <v>289</v>
      </c>
      <c r="B93" s="99" t="s">
        <v>409</v>
      </c>
      <c r="C93" s="100">
        <v>9</v>
      </c>
      <c r="D93" s="100">
        <v>9</v>
      </c>
      <c r="E93" s="100">
        <v>9</v>
      </c>
      <c r="F93" s="100" t="s">
        <v>373</v>
      </c>
    </row>
    <row r="94" spans="1:6" ht="16.5" customHeight="1" thickBot="1" x14ac:dyDescent="0.3">
      <c r="A94" s="98" t="s">
        <v>290</v>
      </c>
      <c r="B94" s="99" t="s">
        <v>410</v>
      </c>
      <c r="C94" s="100">
        <v>3</v>
      </c>
      <c r="D94" s="100">
        <v>3</v>
      </c>
      <c r="E94" s="100">
        <v>3</v>
      </c>
      <c r="F94" s="100" t="s">
        <v>373</v>
      </c>
    </row>
    <row r="95" spans="1:6" ht="18.75" thickBot="1" x14ac:dyDescent="0.3">
      <c r="A95" s="98" t="s">
        <v>291</v>
      </c>
      <c r="B95" s="99" t="s">
        <v>342</v>
      </c>
      <c r="C95" s="100">
        <v>200</v>
      </c>
      <c r="D95" s="100">
        <v>200</v>
      </c>
      <c r="E95" s="100">
        <v>200</v>
      </c>
      <c r="F95" s="100" t="s">
        <v>373</v>
      </c>
    </row>
    <row r="96" spans="1:6" ht="33.75" thickBot="1" x14ac:dyDescent="0.3">
      <c r="A96" s="98" t="s">
        <v>292</v>
      </c>
      <c r="B96" s="99" t="s">
        <v>343</v>
      </c>
      <c r="C96" s="100">
        <v>121</v>
      </c>
      <c r="D96" s="100">
        <v>121</v>
      </c>
      <c r="E96" s="100">
        <v>121</v>
      </c>
      <c r="F96" s="100" t="s">
        <v>373</v>
      </c>
    </row>
    <row r="97" spans="1:6" ht="18.75" thickBot="1" x14ac:dyDescent="0.3">
      <c r="A97" s="98" t="s">
        <v>293</v>
      </c>
      <c r="B97" s="99" t="s">
        <v>344</v>
      </c>
      <c r="C97" s="100">
        <v>314</v>
      </c>
      <c r="D97" s="100">
        <v>314</v>
      </c>
      <c r="E97" s="100">
        <v>314</v>
      </c>
      <c r="F97" s="100" t="s">
        <v>373</v>
      </c>
    </row>
    <row r="98" spans="1:6" ht="18.75" thickBot="1" x14ac:dyDescent="0.3">
      <c r="A98" s="98" t="s">
        <v>294</v>
      </c>
      <c r="B98" s="99" t="s">
        <v>345</v>
      </c>
      <c r="C98" s="100">
        <v>109</v>
      </c>
      <c r="D98" s="100">
        <v>109</v>
      </c>
      <c r="E98" s="100">
        <v>109</v>
      </c>
      <c r="F98" s="100" t="s">
        <v>373</v>
      </c>
    </row>
    <row r="99" spans="1:6" ht="15.75" thickBot="1" x14ac:dyDescent="0.3">
      <c r="A99" s="98" t="s">
        <v>295</v>
      </c>
      <c r="B99" s="99" t="s">
        <v>104</v>
      </c>
      <c r="C99" s="100">
        <v>320</v>
      </c>
      <c r="D99" s="100">
        <v>320</v>
      </c>
      <c r="E99" s="100">
        <v>320</v>
      </c>
      <c r="F99" s="100" t="s">
        <v>373</v>
      </c>
    </row>
    <row r="100" spans="1:6" ht="18.75" thickBot="1" x14ac:dyDescent="0.3">
      <c r="A100" s="98" t="s">
        <v>296</v>
      </c>
      <c r="B100" s="99" t="s">
        <v>346</v>
      </c>
      <c r="C100" s="100">
        <v>723</v>
      </c>
      <c r="D100" s="100">
        <v>723</v>
      </c>
      <c r="E100" s="100">
        <v>723</v>
      </c>
      <c r="F100" s="100" t="s">
        <v>373</v>
      </c>
    </row>
    <row r="101" spans="1:6" ht="15.75" thickBot="1" x14ac:dyDescent="0.3">
      <c r="A101" s="98" t="s">
        <v>297</v>
      </c>
      <c r="B101" s="99" t="s">
        <v>105</v>
      </c>
      <c r="C101" s="100">
        <v>7.3</v>
      </c>
      <c r="D101" s="100">
        <v>7.3</v>
      </c>
      <c r="E101" s="100">
        <v>7.3</v>
      </c>
      <c r="F101" s="100" t="s">
        <v>373</v>
      </c>
    </row>
    <row r="102" spans="1:6" ht="15.75" thickBot="1" x14ac:dyDescent="0.3">
      <c r="A102" s="98" t="s">
        <v>298</v>
      </c>
      <c r="B102" s="99" t="s">
        <v>106</v>
      </c>
      <c r="C102" s="100">
        <v>40</v>
      </c>
      <c r="D102" s="100">
        <v>5</v>
      </c>
      <c r="E102" s="100">
        <v>0</v>
      </c>
      <c r="F102" s="100" t="s">
        <v>373</v>
      </c>
    </row>
    <row r="103" spans="1:6" ht="18.75" thickBot="1" x14ac:dyDescent="0.3">
      <c r="A103" s="98" t="s">
        <v>299</v>
      </c>
      <c r="B103" s="99" t="s">
        <v>347</v>
      </c>
      <c r="C103" s="100">
        <v>270</v>
      </c>
      <c r="D103" s="100">
        <v>270</v>
      </c>
      <c r="E103" s="100">
        <v>270</v>
      </c>
      <c r="F103" s="100" t="s">
        <v>373</v>
      </c>
    </row>
    <row r="104" spans="1:6" ht="18.75" thickBot="1" x14ac:dyDescent="0.3">
      <c r="A104" s="98" t="s">
        <v>300</v>
      </c>
      <c r="B104" s="99" t="s">
        <v>348</v>
      </c>
      <c r="C104" s="100">
        <v>1467</v>
      </c>
      <c r="D104" s="100">
        <v>1467</v>
      </c>
      <c r="E104" s="100">
        <v>1467</v>
      </c>
      <c r="F104" s="100" t="s">
        <v>373</v>
      </c>
    </row>
    <row r="105" spans="1:6" ht="18.75" thickBot="1" x14ac:dyDescent="0.3">
      <c r="A105" s="98" t="s">
        <v>301</v>
      </c>
      <c r="B105" s="99" t="s">
        <v>349</v>
      </c>
      <c r="C105" s="100">
        <v>150</v>
      </c>
      <c r="D105" s="100">
        <v>150</v>
      </c>
      <c r="E105" s="100">
        <v>150</v>
      </c>
      <c r="F105" s="100" t="s">
        <v>373</v>
      </c>
    </row>
    <row r="106" spans="1:6" ht="18.75" thickBot="1" x14ac:dyDescent="0.3">
      <c r="A106" s="98" t="s">
        <v>302</v>
      </c>
      <c r="B106" s="99" t="s">
        <v>350</v>
      </c>
      <c r="C106" s="100">
        <v>200</v>
      </c>
      <c r="D106" s="100">
        <v>200</v>
      </c>
      <c r="E106" s="100">
        <v>200</v>
      </c>
      <c r="F106" s="100" t="s">
        <v>373</v>
      </c>
    </row>
    <row r="107" spans="1:6" ht="18.75" thickBot="1" x14ac:dyDescent="0.3">
      <c r="A107" s="98" t="s">
        <v>303</v>
      </c>
      <c r="B107" s="99" t="s">
        <v>351</v>
      </c>
      <c r="C107" s="100">
        <v>1262</v>
      </c>
      <c r="D107" s="100">
        <v>1262</v>
      </c>
      <c r="E107" s="100">
        <v>1262</v>
      </c>
      <c r="F107" s="100" t="s">
        <v>373</v>
      </c>
    </row>
    <row r="108" spans="1:6" ht="18.75" thickBot="1" x14ac:dyDescent="0.3">
      <c r="A108" s="98" t="s">
        <v>304</v>
      </c>
      <c r="B108" s="99" t="s">
        <v>352</v>
      </c>
      <c r="C108" s="100">
        <v>100</v>
      </c>
      <c r="D108" s="100">
        <v>100</v>
      </c>
      <c r="E108" s="100">
        <v>100</v>
      </c>
      <c r="F108" s="100" t="s">
        <v>373</v>
      </c>
    </row>
    <row r="109" spans="1:6" ht="18.75" thickBot="1" x14ac:dyDescent="0.3">
      <c r="A109" s="98" t="s">
        <v>305</v>
      </c>
      <c r="B109" s="99" t="s">
        <v>353</v>
      </c>
      <c r="C109" s="100">
        <v>319</v>
      </c>
      <c r="D109" s="100">
        <v>319</v>
      </c>
      <c r="E109" s="100">
        <v>319</v>
      </c>
      <c r="F109" s="100" t="s">
        <v>373</v>
      </c>
    </row>
    <row r="110" spans="1:6" ht="18.75" thickBot="1" x14ac:dyDescent="0.3">
      <c r="A110" s="98" t="s">
        <v>306</v>
      </c>
      <c r="B110" s="99" t="s">
        <v>354</v>
      </c>
      <c r="C110" s="100">
        <v>200</v>
      </c>
      <c r="D110" s="100">
        <v>200</v>
      </c>
      <c r="E110" s="100">
        <v>200</v>
      </c>
      <c r="F110" s="100" t="s">
        <v>373</v>
      </c>
    </row>
    <row r="111" spans="1:6" ht="15.75" thickBot="1" x14ac:dyDescent="0.3">
      <c r="A111" s="98" t="s">
        <v>307</v>
      </c>
      <c r="B111" s="99" t="s">
        <v>107</v>
      </c>
      <c r="C111" s="100">
        <v>100</v>
      </c>
      <c r="D111" s="100">
        <v>100</v>
      </c>
      <c r="E111" s="100">
        <v>100</v>
      </c>
      <c r="F111" s="100" t="s">
        <v>373</v>
      </c>
    </row>
    <row r="112" spans="1:6" ht="15.75" thickBot="1" x14ac:dyDescent="0.3">
      <c r="A112" s="98" t="s">
        <v>308</v>
      </c>
      <c r="B112" s="99" t="s">
        <v>108</v>
      </c>
      <c r="C112" s="100">
        <v>94.2</v>
      </c>
      <c r="D112" s="100">
        <v>94.2</v>
      </c>
      <c r="E112" s="100">
        <v>94.2</v>
      </c>
      <c r="F112" s="100" t="s">
        <v>373</v>
      </c>
    </row>
    <row r="113" spans="1:6" ht="15.75" thickBot="1" x14ac:dyDescent="0.3">
      <c r="A113" s="98" t="s">
        <v>309</v>
      </c>
      <c r="B113" s="99" t="s">
        <v>109</v>
      </c>
      <c r="C113" s="100">
        <v>20</v>
      </c>
      <c r="D113" s="100">
        <v>20</v>
      </c>
      <c r="E113" s="100">
        <v>20</v>
      </c>
      <c r="F113" s="100" t="s">
        <v>373</v>
      </c>
    </row>
    <row r="114" spans="1:6" ht="18.75" thickBot="1" x14ac:dyDescent="0.3">
      <c r="A114" s="98" t="s">
        <v>310</v>
      </c>
      <c r="B114" s="99" t="s">
        <v>355</v>
      </c>
      <c r="C114" s="100">
        <v>1687</v>
      </c>
      <c r="D114" s="100">
        <v>1687</v>
      </c>
      <c r="E114" s="100">
        <v>1687</v>
      </c>
      <c r="F114" s="100" t="s">
        <v>373</v>
      </c>
    </row>
    <row r="115" spans="1:6" ht="15.75" thickBot="1" x14ac:dyDescent="0.3">
      <c r="A115" s="98" t="s">
        <v>311</v>
      </c>
      <c r="B115" s="99" t="s">
        <v>110</v>
      </c>
      <c r="C115" s="100">
        <v>2</v>
      </c>
      <c r="D115" s="100">
        <v>2</v>
      </c>
      <c r="E115" s="100">
        <v>2</v>
      </c>
      <c r="F115" s="100" t="s">
        <v>373</v>
      </c>
    </row>
    <row r="116" spans="1:6" ht="15.75" thickBot="1" x14ac:dyDescent="0.3">
      <c r="A116" s="98" t="s">
        <v>312</v>
      </c>
      <c r="B116" s="99" t="s">
        <v>111</v>
      </c>
      <c r="C116" s="100">
        <v>17</v>
      </c>
      <c r="D116" s="100">
        <v>17</v>
      </c>
      <c r="E116" s="100">
        <v>17</v>
      </c>
      <c r="F116" s="100" t="s">
        <v>373</v>
      </c>
    </row>
    <row r="117" spans="1:6" ht="15.75" thickBot="1" x14ac:dyDescent="0.3">
      <c r="A117" s="98" t="s">
        <v>313</v>
      </c>
      <c r="B117" s="99" t="s">
        <v>112</v>
      </c>
      <c r="C117" s="100">
        <v>40</v>
      </c>
      <c r="D117" s="100">
        <v>40</v>
      </c>
      <c r="E117" s="100">
        <v>40</v>
      </c>
      <c r="F117" s="100" t="s">
        <v>373</v>
      </c>
    </row>
    <row r="118" spans="1:6" ht="18.75" thickBot="1" x14ac:dyDescent="0.3">
      <c r="A118" s="98" t="s">
        <v>314</v>
      </c>
      <c r="B118" s="99" t="s">
        <v>356</v>
      </c>
      <c r="C118" s="100">
        <v>0.1</v>
      </c>
      <c r="D118" s="100">
        <v>0.1</v>
      </c>
      <c r="E118" s="100">
        <v>0.1</v>
      </c>
      <c r="F118" s="100" t="s">
        <v>373</v>
      </c>
    </row>
    <row r="119" spans="1:6" ht="18.75" thickBot="1" x14ac:dyDescent="0.3">
      <c r="A119" s="98" t="s">
        <v>315</v>
      </c>
      <c r="B119" s="99" t="s">
        <v>357</v>
      </c>
      <c r="C119" s="100">
        <v>0.5</v>
      </c>
      <c r="D119" s="100">
        <v>0.5</v>
      </c>
      <c r="E119" s="100">
        <v>0.5</v>
      </c>
      <c r="F119" s="100" t="s">
        <v>373</v>
      </c>
    </row>
    <row r="120" spans="1:6" ht="15.75" thickBot="1" x14ac:dyDescent="0.3">
      <c r="A120" s="98" t="s">
        <v>316</v>
      </c>
      <c r="B120" s="99" t="s">
        <v>113</v>
      </c>
      <c r="C120" s="100">
        <v>450</v>
      </c>
      <c r="D120" s="100">
        <v>450</v>
      </c>
      <c r="E120" s="100">
        <v>450</v>
      </c>
      <c r="F120" s="100" t="s">
        <v>373</v>
      </c>
    </row>
    <row r="121" spans="1:6" ht="15.75" thickBot="1" x14ac:dyDescent="0.3">
      <c r="A121" s="98" t="s">
        <v>317</v>
      </c>
      <c r="B121" s="99" t="s">
        <v>114</v>
      </c>
      <c r="C121" s="100">
        <v>692</v>
      </c>
      <c r="D121" s="100">
        <v>692</v>
      </c>
      <c r="E121" s="100">
        <v>692</v>
      </c>
      <c r="F121" s="100" t="s">
        <v>373</v>
      </c>
    </row>
    <row r="122" spans="1:6" ht="15.75" thickBot="1" x14ac:dyDescent="0.3">
      <c r="A122" s="98" t="s">
        <v>318</v>
      </c>
      <c r="B122" s="99" t="s">
        <v>115</v>
      </c>
      <c r="C122" s="100">
        <v>140</v>
      </c>
      <c r="D122" s="100">
        <v>140</v>
      </c>
      <c r="E122" s="100">
        <v>140</v>
      </c>
      <c r="F122" s="100" t="s">
        <v>373</v>
      </c>
    </row>
    <row r="123" spans="1:6" ht="15.75" thickBot="1" x14ac:dyDescent="0.3">
      <c r="A123" s="98" t="s">
        <v>319</v>
      </c>
      <c r="B123" s="99" t="s">
        <v>116</v>
      </c>
      <c r="C123" s="100">
        <v>4</v>
      </c>
      <c r="D123" s="100">
        <v>4</v>
      </c>
      <c r="E123" s="100">
        <v>4</v>
      </c>
      <c r="F123" s="100" t="s">
        <v>373</v>
      </c>
    </row>
    <row r="124" spans="1:6" ht="15.75" thickBot="1" x14ac:dyDescent="0.3">
      <c r="A124" s="98" t="s">
        <v>320</v>
      </c>
      <c r="B124" s="99" t="s">
        <v>117</v>
      </c>
      <c r="C124" s="100">
        <v>17</v>
      </c>
      <c r="D124" s="100">
        <v>17</v>
      </c>
      <c r="E124" s="100">
        <v>17</v>
      </c>
      <c r="F124" s="100" t="s">
        <v>373</v>
      </c>
    </row>
    <row r="125" spans="1:6" ht="30.75" thickBot="1" x14ac:dyDescent="0.3">
      <c r="A125" s="98" t="s">
        <v>321</v>
      </c>
      <c r="B125" s="99" t="s">
        <v>118</v>
      </c>
      <c r="C125" s="100">
        <v>16</v>
      </c>
      <c r="D125" s="100">
        <v>16</v>
      </c>
      <c r="E125" s="100">
        <v>16</v>
      </c>
      <c r="F125" s="100" t="s">
        <v>373</v>
      </c>
    </row>
    <row r="126" spans="1:6" ht="18.75" thickBot="1" x14ac:dyDescent="0.3">
      <c r="A126" s="98" t="s">
        <v>322</v>
      </c>
      <c r="B126" s="99" t="s">
        <v>358</v>
      </c>
      <c r="C126" s="100">
        <v>191</v>
      </c>
      <c r="D126" s="100">
        <v>191</v>
      </c>
      <c r="E126" s="100">
        <v>191</v>
      </c>
      <c r="F126" s="100" t="s">
        <v>373</v>
      </c>
    </row>
    <row r="127" spans="1:6" ht="15.75" thickBot="1" x14ac:dyDescent="0.3">
      <c r="A127" s="98" t="s">
        <v>323</v>
      </c>
      <c r="B127" s="99" t="s">
        <v>119</v>
      </c>
      <c r="C127" s="100">
        <v>91</v>
      </c>
      <c r="D127" s="100">
        <v>91</v>
      </c>
      <c r="E127" s="100">
        <v>91</v>
      </c>
      <c r="F127" s="100" t="s">
        <v>373</v>
      </c>
    </row>
    <row r="128" spans="1:6" ht="30.75" thickBot="1" x14ac:dyDescent="0.3">
      <c r="A128" s="98" t="s">
        <v>324</v>
      </c>
      <c r="B128" s="99" t="s">
        <v>120</v>
      </c>
      <c r="C128" s="100">
        <v>3</v>
      </c>
      <c r="D128" s="100">
        <v>4</v>
      </c>
      <c r="E128" s="100">
        <v>3</v>
      </c>
      <c r="F128" s="100" t="s">
        <v>373</v>
      </c>
    </row>
    <row r="129" spans="1:6" ht="15.75" thickBot="1" x14ac:dyDescent="0.3">
      <c r="A129" s="98" t="s">
        <v>325</v>
      </c>
      <c r="B129" s="99" t="s">
        <v>121</v>
      </c>
      <c r="C129" s="100">
        <v>2163</v>
      </c>
      <c r="D129" s="100">
        <v>2163</v>
      </c>
      <c r="E129" s="99">
        <v>2163</v>
      </c>
      <c r="F129" s="100" t="s">
        <v>373</v>
      </c>
    </row>
    <row r="130" spans="1:6" ht="15.75" thickBot="1" x14ac:dyDescent="0.3">
      <c r="A130" s="98" t="s">
        <v>326</v>
      </c>
      <c r="B130" s="99" t="s">
        <v>122</v>
      </c>
      <c r="C130" s="100">
        <v>260</v>
      </c>
      <c r="D130" s="100">
        <v>260</v>
      </c>
      <c r="E130" s="100">
        <v>260</v>
      </c>
      <c r="F130" s="100" t="s">
        <v>373</v>
      </c>
    </row>
    <row r="131" spans="1:6" ht="15.75" thickBot="1" x14ac:dyDescent="0.3">
      <c r="A131" s="98" t="s">
        <v>327</v>
      </c>
      <c r="B131" s="99" t="s">
        <v>415</v>
      </c>
      <c r="C131" s="100">
        <v>7</v>
      </c>
      <c r="D131" s="100">
        <v>7</v>
      </c>
      <c r="E131" s="100">
        <v>7</v>
      </c>
      <c r="F131" s="100" t="s">
        <v>373</v>
      </c>
    </row>
    <row r="132" spans="1:6" ht="15.75" thickBot="1" x14ac:dyDescent="0.3">
      <c r="A132" s="98" t="s">
        <v>328</v>
      </c>
      <c r="B132" s="99" t="s">
        <v>123</v>
      </c>
      <c r="C132" s="100">
        <v>8</v>
      </c>
      <c r="D132" s="100">
        <v>8</v>
      </c>
      <c r="E132" s="100">
        <v>8</v>
      </c>
      <c r="F132" s="100" t="s">
        <v>373</v>
      </c>
    </row>
    <row r="133" spans="1:6" ht="15.75" thickBot="1" x14ac:dyDescent="0.3">
      <c r="A133" s="364" t="s">
        <v>204</v>
      </c>
      <c r="B133" s="365"/>
      <c r="C133" s="365"/>
      <c r="D133" s="365"/>
      <c r="E133" s="365"/>
      <c r="F133" s="366"/>
    </row>
    <row r="134" spans="1:6" ht="30.75" thickBot="1" x14ac:dyDescent="0.3">
      <c r="A134" s="98" t="s">
        <v>329</v>
      </c>
      <c r="B134" s="99" t="s">
        <v>330</v>
      </c>
      <c r="C134" s="100">
        <v>1</v>
      </c>
      <c r="D134" s="100">
        <v>0</v>
      </c>
      <c r="E134" s="100">
        <v>0</v>
      </c>
      <c r="F134" s="100" t="s">
        <v>374</v>
      </c>
    </row>
    <row r="135" spans="1:6" ht="15.75" customHeight="1" thickBot="1" x14ac:dyDescent="0.3">
      <c r="A135" s="364" t="s">
        <v>331</v>
      </c>
      <c r="B135" s="365"/>
      <c r="C135" s="365"/>
      <c r="D135" s="365"/>
      <c r="E135" s="365"/>
      <c r="F135" s="366"/>
    </row>
    <row r="136" spans="1:6" ht="15.75" thickBot="1" x14ac:dyDescent="0.3">
      <c r="A136" s="364" t="s">
        <v>332</v>
      </c>
      <c r="B136" s="365"/>
      <c r="C136" s="365"/>
      <c r="D136" s="365"/>
      <c r="E136" s="365"/>
      <c r="F136" s="366"/>
    </row>
    <row r="137" spans="1:6" ht="15.75" thickBot="1" x14ac:dyDescent="0.3">
      <c r="A137" s="98" t="s">
        <v>333</v>
      </c>
      <c r="B137" s="99" t="s">
        <v>126</v>
      </c>
      <c r="C137" s="100">
        <v>1</v>
      </c>
      <c r="D137" s="100">
        <v>1</v>
      </c>
      <c r="E137" s="100">
        <v>1</v>
      </c>
      <c r="F137" s="100" t="s">
        <v>375</v>
      </c>
    </row>
    <row r="138" spans="1:6" ht="15.75" thickBot="1" x14ac:dyDescent="0.3">
      <c r="A138" s="98" t="s">
        <v>334</v>
      </c>
      <c r="B138" s="99" t="s">
        <v>127</v>
      </c>
      <c r="C138" s="100">
        <v>1</v>
      </c>
      <c r="D138" s="100">
        <v>1</v>
      </c>
      <c r="E138" s="100">
        <v>1</v>
      </c>
      <c r="F138" s="100" t="s">
        <v>375</v>
      </c>
    </row>
    <row r="139" spans="1:6" ht="15.75" thickBot="1" x14ac:dyDescent="0.3">
      <c r="A139" s="364" t="s">
        <v>335</v>
      </c>
      <c r="B139" s="365"/>
      <c r="C139" s="365"/>
      <c r="D139" s="365"/>
      <c r="E139" s="365"/>
      <c r="F139" s="366"/>
    </row>
    <row r="140" spans="1:6" ht="15.75" thickBot="1" x14ac:dyDescent="0.3">
      <c r="A140" s="98" t="s">
        <v>336</v>
      </c>
      <c r="B140" s="99" t="s">
        <v>130</v>
      </c>
      <c r="C140" s="100">
        <v>10</v>
      </c>
      <c r="D140" s="100">
        <v>10</v>
      </c>
      <c r="E140" s="100">
        <v>7</v>
      </c>
      <c r="F140" s="100" t="s">
        <v>375</v>
      </c>
    </row>
    <row r="141" spans="1:6" ht="30.75" thickBot="1" x14ac:dyDescent="0.3">
      <c r="A141" s="98" t="s">
        <v>337</v>
      </c>
      <c r="B141" s="99" t="s">
        <v>411</v>
      </c>
      <c r="C141" s="100">
        <v>0</v>
      </c>
      <c r="D141" s="100">
        <v>0</v>
      </c>
      <c r="E141" s="100">
        <v>0</v>
      </c>
      <c r="F141" s="100" t="s">
        <v>375</v>
      </c>
    </row>
    <row r="142" spans="1:6" ht="28.5" customHeight="1" thickBot="1" x14ac:dyDescent="0.3">
      <c r="A142" s="364" t="s">
        <v>389</v>
      </c>
      <c r="B142" s="365"/>
      <c r="C142" s="365"/>
      <c r="D142" s="365"/>
      <c r="E142" s="365"/>
      <c r="F142" s="366"/>
    </row>
    <row r="143" spans="1:6" ht="22.5" customHeight="1" thickBot="1" x14ac:dyDescent="0.3">
      <c r="A143" s="98" t="s">
        <v>338</v>
      </c>
      <c r="B143" s="99" t="s">
        <v>79</v>
      </c>
      <c r="C143" s="100">
        <v>0</v>
      </c>
      <c r="D143" s="100">
        <v>0</v>
      </c>
      <c r="E143" s="100">
        <v>0</v>
      </c>
      <c r="F143" s="100" t="s">
        <v>376</v>
      </c>
    </row>
    <row r="144" spans="1:6" ht="30.75" thickBot="1" x14ac:dyDescent="0.3">
      <c r="A144" s="98" t="s">
        <v>339</v>
      </c>
      <c r="B144" s="99" t="s">
        <v>132</v>
      </c>
      <c r="C144" s="103">
        <v>1</v>
      </c>
      <c r="D144" s="103">
        <v>1</v>
      </c>
      <c r="E144" s="103">
        <v>1</v>
      </c>
      <c r="F144" s="100" t="s">
        <v>376</v>
      </c>
    </row>
    <row r="145" spans="1:6" ht="15.75" thickBot="1" x14ac:dyDescent="0.3">
      <c r="A145" s="364" t="s">
        <v>340</v>
      </c>
      <c r="B145" s="365"/>
      <c r="C145" s="365"/>
      <c r="D145" s="365"/>
      <c r="E145" s="365"/>
      <c r="F145" s="366"/>
    </row>
    <row r="146" spans="1:6" ht="15.75" thickBot="1" x14ac:dyDescent="0.3">
      <c r="A146" s="98" t="s">
        <v>341</v>
      </c>
      <c r="B146" s="99" t="s">
        <v>137</v>
      </c>
      <c r="C146" s="100">
        <v>0</v>
      </c>
      <c r="D146" s="100">
        <v>0</v>
      </c>
      <c r="E146" s="100">
        <v>0</v>
      </c>
      <c r="F146" s="100" t="s">
        <v>377</v>
      </c>
    </row>
    <row r="147" spans="1:6" ht="28.5" customHeight="1" thickBot="1" x14ac:dyDescent="0.3">
      <c r="A147" s="364" t="s">
        <v>412</v>
      </c>
      <c r="B147" s="365"/>
      <c r="C147" s="365"/>
      <c r="D147" s="365"/>
      <c r="E147" s="365"/>
      <c r="F147" s="366"/>
    </row>
    <row r="148" spans="1:6" ht="15.75" thickBot="1" x14ac:dyDescent="0.3">
      <c r="A148" s="106" t="s">
        <v>384</v>
      </c>
      <c r="B148" s="107" t="s">
        <v>79</v>
      </c>
      <c r="C148" s="103">
        <v>1</v>
      </c>
      <c r="D148" s="103">
        <v>0</v>
      </c>
      <c r="E148" s="103">
        <v>0</v>
      </c>
      <c r="F148" s="103" t="s">
        <v>385</v>
      </c>
    </row>
  </sheetData>
  <mergeCells count="53">
    <mergeCell ref="A142:F142"/>
    <mergeCell ref="A89:F89"/>
    <mergeCell ref="A91:F91"/>
    <mergeCell ref="A133:F133"/>
    <mergeCell ref="A135:F135"/>
    <mergeCell ref="A139:F139"/>
    <mergeCell ref="A78:F78"/>
    <mergeCell ref="A80:F80"/>
    <mergeCell ref="A82:F82"/>
    <mergeCell ref="A84:F84"/>
    <mergeCell ref="A86:F86"/>
    <mergeCell ref="A66:F66"/>
    <mergeCell ref="A70:F70"/>
    <mergeCell ref="A72:F72"/>
    <mergeCell ref="A74:F74"/>
    <mergeCell ref="A76:F76"/>
    <mergeCell ref="A42:F42"/>
    <mergeCell ref="A58:F58"/>
    <mergeCell ref="A60:F60"/>
    <mergeCell ref="A62:F62"/>
    <mergeCell ref="A64:F64"/>
    <mergeCell ref="A147:F147"/>
    <mergeCell ref="A136:F136"/>
    <mergeCell ref="A8:F8"/>
    <mergeCell ref="A11:F11"/>
    <mergeCell ref="A26:F26"/>
    <mergeCell ref="A92:F92"/>
    <mergeCell ref="A68:F68"/>
    <mergeCell ref="A51:F51"/>
    <mergeCell ref="A44:F44"/>
    <mergeCell ref="A46:F46"/>
    <mergeCell ref="A48:F48"/>
    <mergeCell ref="A52:F52"/>
    <mergeCell ref="A55:F55"/>
    <mergeCell ref="A9:F9"/>
    <mergeCell ref="A12:F12"/>
    <mergeCell ref="A18:F18"/>
    <mergeCell ref="A1:A2"/>
    <mergeCell ref="C1:E1"/>
    <mergeCell ref="F1:F2"/>
    <mergeCell ref="A4:F4"/>
    <mergeCell ref="A145:F145"/>
    <mergeCell ref="A5:F5"/>
    <mergeCell ref="A20:F20"/>
    <mergeCell ref="A22:F22"/>
    <mergeCell ref="A24:F24"/>
    <mergeCell ref="A27:F27"/>
    <mergeCell ref="A29:F29"/>
    <mergeCell ref="A31:F31"/>
    <mergeCell ref="A33:F33"/>
    <mergeCell ref="A36:F36"/>
    <mergeCell ref="A38:F38"/>
    <mergeCell ref="A40:F40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Programa - 05</vt:lpstr>
      <vt:lpstr>Stebėsenos rodikliai</vt:lpstr>
      <vt:lpstr>'Programa - 05'!Print_Area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Valasevičienė</dc:creator>
  <cp:lastModifiedBy>Lena Baltrusaitiene</cp:lastModifiedBy>
  <cp:lastPrinted>2024-01-22T12:53:33Z</cp:lastPrinted>
  <dcterms:created xsi:type="dcterms:W3CDTF">2015-06-05T18:17:20Z</dcterms:created>
  <dcterms:modified xsi:type="dcterms:W3CDTF">2024-01-26T12:15:39Z</dcterms:modified>
</cp:coreProperties>
</file>