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\\failai.adl.local\EIP\Projektų failai\Projektų vadovė - Simona Juknevičiūtė\PR01774 Neringos SVP\"/>
    </mc:Choice>
  </mc:AlternateContent>
  <xr:revisionPtr revIDLastSave="0" documentId="13_ncr:1_{A30EAA35-2CE5-4F0A-9AE4-52311FBA248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Programa - 04" sheetId="1" r:id="rId1"/>
    <sheet name="Stebėsenos rodikliai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8" i="1" l="1"/>
  <c r="N118" i="1"/>
  <c r="M118" i="1"/>
  <c r="L119" i="1"/>
  <c r="L117" i="1"/>
  <c r="M117" i="1"/>
  <c r="N117" i="1"/>
  <c r="L114" i="1"/>
  <c r="L106" i="1"/>
  <c r="L105" i="1"/>
  <c r="P106" i="1" s="1"/>
  <c r="L99" i="1"/>
  <c r="L98" i="1"/>
  <c r="L96" i="1"/>
  <c r="L95" i="1"/>
  <c r="L90" i="1"/>
  <c r="L80" i="1"/>
  <c r="L76" i="1"/>
  <c r="L64" i="1"/>
  <c r="L62" i="1"/>
  <c r="L60" i="1"/>
  <c r="L56" i="1"/>
  <c r="L54" i="1"/>
  <c r="L52" i="1"/>
  <c r="L51" i="1"/>
  <c r="L47" i="1"/>
  <c r="L46" i="1"/>
  <c r="L38" i="1"/>
  <c r="L37" i="1"/>
  <c r="L36" i="1"/>
  <c r="L34" i="1"/>
  <c r="L29" i="1"/>
  <c r="N37" i="1"/>
  <c r="M37" i="1"/>
  <c r="M36" i="1"/>
  <c r="N36" i="1"/>
  <c r="M34" i="1"/>
  <c r="L25" i="1"/>
  <c r="L24" i="1"/>
  <c r="L23" i="1"/>
  <c r="L22" i="1"/>
  <c r="L18" i="1"/>
  <c r="M14" i="1"/>
  <c r="L14" i="1"/>
  <c r="L110" i="1"/>
  <c r="L111" i="1"/>
  <c r="N115" i="1"/>
  <c r="N114" i="1" s="1"/>
  <c r="M115" i="1"/>
  <c r="M114" i="1" s="1"/>
  <c r="L115" i="1"/>
  <c r="N111" i="1"/>
  <c r="M111" i="1"/>
  <c r="N110" i="1"/>
  <c r="M110" i="1"/>
  <c r="N106" i="1"/>
  <c r="N105" i="1"/>
  <c r="M105" i="1"/>
  <c r="N109" i="1"/>
  <c r="M109" i="1"/>
  <c r="L109" i="1"/>
  <c r="N108" i="1"/>
  <c r="M108" i="1"/>
  <c r="L108" i="1"/>
  <c r="N107" i="1"/>
  <c r="M107" i="1"/>
  <c r="L107" i="1"/>
  <c r="M106" i="1"/>
  <c r="N113" i="1"/>
  <c r="M113" i="1"/>
  <c r="L113" i="1"/>
  <c r="N112" i="1"/>
  <c r="M112" i="1"/>
  <c r="L112" i="1"/>
  <c r="M95" i="1"/>
  <c r="N95" i="1"/>
  <c r="N92" i="1"/>
  <c r="M92" i="1"/>
  <c r="L92" i="1"/>
  <c r="M90" i="1"/>
  <c r="N90" i="1"/>
  <c r="M87" i="1"/>
  <c r="N87" i="1"/>
  <c r="L87" i="1"/>
  <c r="M85" i="1"/>
  <c r="N85" i="1"/>
  <c r="L85" i="1"/>
  <c r="M83" i="1"/>
  <c r="N83" i="1"/>
  <c r="L83" i="1"/>
  <c r="M80" i="1"/>
  <c r="N80" i="1"/>
  <c r="M76" i="1"/>
  <c r="N76" i="1"/>
  <c r="M70" i="1"/>
  <c r="N70" i="1"/>
  <c r="L70" i="1"/>
  <c r="M68" i="1"/>
  <c r="N68" i="1"/>
  <c r="L68" i="1"/>
  <c r="M66" i="1"/>
  <c r="N66" i="1"/>
  <c r="L66" i="1"/>
  <c r="M64" i="1"/>
  <c r="N64" i="1"/>
  <c r="N62" i="1"/>
  <c r="M62" i="1"/>
  <c r="M60" i="1"/>
  <c r="N60" i="1"/>
  <c r="M56" i="1"/>
  <c r="N56" i="1"/>
  <c r="M54" i="1"/>
  <c r="N54" i="1"/>
  <c r="M51" i="1"/>
  <c r="M52" i="1" s="1"/>
  <c r="N51" i="1"/>
  <c r="N52" i="1" s="1"/>
  <c r="M46" i="1"/>
  <c r="M47" i="1" s="1"/>
  <c r="N46" i="1"/>
  <c r="N47" i="1" s="1"/>
  <c r="N34" i="1"/>
  <c r="M29" i="1"/>
  <c r="N29" i="1"/>
  <c r="M22" i="1"/>
  <c r="N22" i="1"/>
  <c r="M18" i="1"/>
  <c r="N18" i="1"/>
  <c r="N14" i="1"/>
  <c r="L39" i="1" l="1"/>
  <c r="L97" i="1"/>
  <c r="N23" i="1"/>
  <c r="N24" i="1" s="1"/>
  <c r="N25" i="1" s="1"/>
  <c r="N96" i="1"/>
  <c r="N97" i="1" s="1"/>
  <c r="N98" i="1" s="1"/>
  <c r="M38" i="1"/>
  <c r="M39" i="1" s="1"/>
  <c r="M96" i="1"/>
  <c r="M97" i="1" s="1"/>
  <c r="M98" i="1" s="1"/>
  <c r="M23" i="1"/>
  <c r="M24" i="1" s="1"/>
  <c r="M25" i="1" s="1"/>
  <c r="N38" i="1"/>
  <c r="N39" i="1" s="1"/>
  <c r="M104" i="1"/>
  <c r="M103" i="1" s="1"/>
  <c r="M116" i="1" s="1"/>
  <c r="M119" i="1" s="1"/>
  <c r="N104" i="1"/>
  <c r="N103" i="1" s="1"/>
  <c r="N116" i="1" s="1"/>
  <c r="N119" i="1" s="1"/>
  <c r="L104" i="1"/>
  <c r="L103" i="1" s="1"/>
  <c r="L116" i="1" s="1"/>
  <c r="M99" i="1" l="1"/>
  <c r="N99" i="1"/>
</calcChain>
</file>

<file path=xl/sharedStrings.xml><?xml version="1.0" encoding="utf-8"?>
<sst xmlns="http://schemas.openxmlformats.org/spreadsheetml/2006/main" count="424" uniqueCount="262">
  <si>
    <t>Programos kodas</t>
  </si>
  <si>
    <t>Prioriteto kodas</t>
  </si>
  <si>
    <t>Strateginio tikslo kodas</t>
  </si>
  <si>
    <t>Uždavinio kodas</t>
  </si>
  <si>
    <t>Priemonės kodas</t>
  </si>
  <si>
    <t>Veiklos kodas</t>
  </si>
  <si>
    <t>Veiklos pavadinimas</t>
  </si>
  <si>
    <t>Veiklos vykdytojas</t>
  </si>
  <si>
    <t>Finansavimo šaltinis</t>
  </si>
  <si>
    <t/>
  </si>
  <si>
    <t xml:space="preserve">Savivaldybės gyvenamojo būsto fondo plėtra </t>
  </si>
  <si>
    <t>2.2.2.2.1.</t>
  </si>
  <si>
    <t>Miesto tvarkymo ir statybos skyrius</t>
  </si>
  <si>
    <t>ESF</t>
  </si>
  <si>
    <t>SBB</t>
  </si>
  <si>
    <t xml:space="preserve">Techninės dokumentacijos rengimas socialinių būstų plėtrai, vnt. </t>
  </si>
  <si>
    <t>Viso:</t>
  </si>
  <si>
    <t>2.2.2.2.2.</t>
  </si>
  <si>
    <t>Savivaldybės būsto įsigijimas (T)</t>
  </si>
  <si>
    <t>Biudžeto ir turto valdymo skyrius</t>
  </si>
  <si>
    <t>2.2.2.2.3.</t>
  </si>
  <si>
    <t>Savivaldybės būstų atnaujinimas (T)</t>
  </si>
  <si>
    <t>Iš viso priemonei:</t>
  </si>
  <si>
    <t>Iš viso uždaviniui:</t>
  </si>
  <si>
    <t>Iš viso tikslui:</t>
  </si>
  <si>
    <t>Bendrų veiklų ir projektų tarp NVO ir viešojo sektoriaus įgyvendinimas</t>
  </si>
  <si>
    <t>2.3.2.1.1</t>
  </si>
  <si>
    <t>Socialinių projektų, vykdomų nevyriausybinių ir kitų organizacijų, dalinis finansavimas (T)</t>
  </si>
  <si>
    <t>Socialinės paramos skyrius</t>
  </si>
  <si>
    <t>2.3.2.1.3</t>
  </si>
  <si>
    <t>Neringos socialinių paslaugų centras</t>
  </si>
  <si>
    <t>2.3.2.1.4</t>
  </si>
  <si>
    <t>Bendruomeninės veiklos rėmimas (T)</t>
  </si>
  <si>
    <t>Jaunimo reikalų koordinatorius (vyriausiasis specialistas)</t>
  </si>
  <si>
    <t xml:space="preserve">Socialines ir sveikatos priežiūros paslaugas teikiančių įstaigų infrastruktūros sutvarkymas/atnaujinimas </t>
  </si>
  <si>
    <t>3.2.3.1.1</t>
  </si>
  <si>
    <t>Neringos socialinių paslaugų centro infrastruktūros sutvarkymas/atnaujinimas (T)</t>
  </si>
  <si>
    <t xml:space="preserve">Viešųjų paslaugų pasiūlos vystymo užtikrinimas, viešosios infrastruktūros ir jos būklės, specialiųjų poreikių turintiems gyventojams, pagerinimas </t>
  </si>
  <si>
    <t>3.2.3.2.1</t>
  </si>
  <si>
    <t>Viešųjų paslaugų pasiūlos vystymo užtikrinimas, viešosios infrastruktūros ir jos būklės, specialiųjų poreikių turintiems gyventojams, pagerinimas (T)</t>
  </si>
  <si>
    <t xml:space="preserve">Esamų teikiamų socialinių paslaugų rūšių (bendrųjų socialinių paslaugų, socialinės priežiūros paslaugų, socialinės globos paslaugų) išlaikymas ir išplėtimas, socialinės paramos užtikrinimas </t>
  </si>
  <si>
    <t>3.2.3.3.1</t>
  </si>
  <si>
    <t>3.2.3.3.2</t>
  </si>
  <si>
    <t>Išmokų vaikams mokėjimas (T)</t>
  </si>
  <si>
    <t>3.2.3.3.3.</t>
  </si>
  <si>
    <t>Piniginės socialinės paramos nepasiturintiems gyventojams skyrimas ir mokėjimas (T)</t>
  </si>
  <si>
    <t>SVA</t>
  </si>
  <si>
    <t>3.2.3.3.4</t>
  </si>
  <si>
    <t>Paramos mirties atveju skyrimas ir mokėjimas (T)</t>
  </si>
  <si>
    <t>3.2.3.3.5</t>
  </si>
  <si>
    <t>Vienkartinių, tikslinių, sąlyginių ir periodinių pašalpų mokėjimas (T)</t>
  </si>
  <si>
    <t>3.2.3.3.6</t>
  </si>
  <si>
    <t>Paramos mokiniams skyrimas ir mokėjimas (T)</t>
  </si>
  <si>
    <t>3.2.3.3.8</t>
  </si>
  <si>
    <t>Būsto nuomos ar išperkamosios būsto nuomos mokesčių dalies kompensacijų mokėjimas (T)</t>
  </si>
  <si>
    <t>3.2.3.3.9</t>
  </si>
  <si>
    <t>Visuomeninio transporto kompensacijų mokėjimas (T)</t>
  </si>
  <si>
    <t>3.2.3.3.10</t>
  </si>
  <si>
    <t>BĮ Neringos socialinių paslaugų centro veiklos užtikrinimas (T)</t>
  </si>
  <si>
    <t>SPP</t>
  </si>
  <si>
    <t>3.2.3.3.11</t>
  </si>
  <si>
    <t>Socialinių paslaugų įstaigų finansavimas ir pirkimas (T)</t>
  </si>
  <si>
    <t>3.2.3.3.12</t>
  </si>
  <si>
    <t>Būsto ir gyvenamosios aplinkos pritaikymas žmonėms su negalia (T)</t>
  </si>
  <si>
    <t>3.2.3.3.13</t>
  </si>
  <si>
    <t>Socialinių renginių, organizuojamų savivaldybės, finansavimas (T)</t>
  </si>
  <si>
    <t>3.2.3.3.14</t>
  </si>
  <si>
    <t>Gyventojų užimtumo programa (T)</t>
  </si>
  <si>
    <t>3.2.3.3.15</t>
  </si>
  <si>
    <t>3.2.3.3.16</t>
  </si>
  <si>
    <t>Būsto šildymo kompensacija, kai daugiabučio namo energijos suvartojimas didesnis nei 27,5 kwh.m2 per mėnesį (T)</t>
  </si>
  <si>
    <t>3.2.3.3.17</t>
  </si>
  <si>
    <t>Kompensacijų mokėjimas laikiną apsaugą Lietuvos Respublikoje gavusiems užsieniečiams ir už būsto suteikimą užsieniečiams, pasitraukusiems iš Ukrainos dėl Rusijos Federacijos karinių veiksmų Ukrainoje ir paramos teikimas Ukrainai (T)</t>
  </si>
  <si>
    <t>Iš viso programai:</t>
  </si>
  <si>
    <t>Finansavimo šaltiniai</t>
  </si>
  <si>
    <t>SAVIVALDYBĖS  LĖŠOS, IŠ VISO:</t>
  </si>
  <si>
    <t>KITI ŠALTINIAI, IŠ VISO:</t>
  </si>
  <si>
    <t>IŠ VISO:</t>
  </si>
  <si>
    <t>2024 - 2026 METŲ STRATEGINIO VEIKLOS PLANO</t>
  </si>
  <si>
    <t>04. Socialinės paramos programa</t>
  </si>
  <si>
    <t>2026 m. poreikis (tūkst. Eur)</t>
  </si>
  <si>
    <t>2025 m. poreikis (tūkst. Eur)</t>
  </si>
  <si>
    <t>2024 m. poreikis (tūkst. Eur)</t>
  </si>
  <si>
    <t>Priemonės pavadinimas</t>
  </si>
  <si>
    <t>Savivaldybės strateginio plėtros plano priemonės kodas</t>
  </si>
  <si>
    <t>Užtikrinti kultūrai, sportui ir gyvenimui patrauklios aplinkos kūrimą</t>
  </si>
  <si>
    <t xml:space="preserve">Pritraukti nuolatos gyvenančius ir dirbančius gyventojus į savivaldybę </t>
  </si>
  <si>
    <t>Laimingos bendruomenės kūrimas</t>
  </si>
  <si>
    <t>Sustiprinti NVO ir viešojo sektoriaus bendradarbiavimą, skatinti įsitraukimą</t>
  </si>
  <si>
    <t>Viešųjų paslaugų kokybės gerinimas</t>
  </si>
  <si>
    <t>Padidinti sveikatos, socialinių paslaugų kokybę ir prieinamumą visų gyvenviečių gyventojams, vykdyti paslaugų plėtrą.</t>
  </si>
  <si>
    <t>2024 m. poreikis</t>
  </si>
  <si>
    <t>2025 m. poreikis</t>
  </si>
  <si>
    <t>2026 m. poreikis</t>
  </si>
  <si>
    <t>Lėšų poreikis</t>
  </si>
  <si>
    <t>Savivaldybės biudžetas (įskaitant skolintas lėšas) (SB)</t>
  </si>
  <si>
    <t>Iš jo:
savivaldybės biudžeto lėšos (nuosavos, be ankstesnių metų likučio) (SBB)</t>
  </si>
  <si>
    <t>Aplinkos apsaugos rėmimo specialioji programa (AAP)</t>
  </si>
  <si>
    <t>Visuomenės sveikatos rėmimo specialioji programa (VSP)</t>
  </si>
  <si>
    <t>Lietuvos Respublikos valstybės biudžeto dotacijos (VB)</t>
  </si>
  <si>
    <t>Kelių priežiūros ir plėtros programos lėšos (KPP)</t>
  </si>
  <si>
    <t>Pajamų įmokos ir kitos pajamos (SPP)</t>
  </si>
  <si>
    <t>Europos Sąjungos ir kitos tarptautinės finansinės paramos lėšos (ESF)</t>
  </si>
  <si>
    <t>Skolintos lėšos (SL)</t>
  </si>
  <si>
    <t>Ankstesnių metų likučiai (SVA)</t>
  </si>
  <si>
    <t>Kiti šaltiniai (Europos Sąjungos finansinė parama projektams įgyvendinti ir kitos teisėtai gautos lėšos, nurodant atskirus šaltinius) (KTF)</t>
  </si>
  <si>
    <t>IŠ VISO programai finansuoti pagal finansavimo šaltinius (1 ir 2 punktai)</t>
  </si>
  <si>
    <t>Iš jų: regioninių pažangos priemonių lėšos (RPP)</t>
  </si>
  <si>
    <t>Asignavimų ir kitų lėšų pokytis, palyginti su ankstesnių metų patvirtintų asignavimų ir kitų lėšų planu</t>
  </si>
  <si>
    <t>2.2.2.2</t>
  </si>
  <si>
    <t>2.3.2.1</t>
  </si>
  <si>
    <t>3.2.3.1</t>
  </si>
  <si>
    <t>3.2.3.2</t>
  </si>
  <si>
    <t>3.2.3.3</t>
  </si>
  <si>
    <t>Stebėsenos rodiklio kodas</t>
  </si>
  <si>
    <t>Stebėsenos rodiklio pavadinimas</t>
  </si>
  <si>
    <t>Siektinos stebėsenos rodiklių reikšmės</t>
  </si>
  <si>
    <t>Savivaldybės strateginio plėtros plano rodiklis</t>
  </si>
  <si>
    <t>(matavimo vnt.)</t>
  </si>
  <si>
    <t>2.2 tikslas. Užtikrinti kultūrai, sportui ir gyvenimui patrauklios aplinkos kūrimą</t>
  </si>
  <si>
    <t>R-02-02-02</t>
  </si>
  <si>
    <t>R-02-03-02</t>
  </si>
  <si>
    <t xml:space="preserve">2.2.2 uždavinys. Pritraukti nuolatos gyvenančius ir dirbančius gyventojus į savivaldybę </t>
  </si>
  <si>
    <t>V-02-02-02-02-01-01</t>
  </si>
  <si>
    <t>V-02-02-02-02-01-02</t>
  </si>
  <si>
    <t>V-02-02-02-02-01-03</t>
  </si>
  <si>
    <t>V-02-02-02-02-01-04</t>
  </si>
  <si>
    <t>V-02-02-02-02-01-05</t>
  </si>
  <si>
    <t>V-02-02-02-02-02-01</t>
  </si>
  <si>
    <t>V-02-02-02-02-02-02</t>
  </si>
  <si>
    <t>V-02-02-02-02-03-01</t>
  </si>
  <si>
    <t>V-02-02-02-02-03-02</t>
  </si>
  <si>
    <t>2.3 tikslas. Laimingos bendruomenės kūrimas</t>
  </si>
  <si>
    <t>2.3.2 uždavinys. Sustiprinti NVO ir viešojo sektoriaus bendradarbiavimą, skatinti įsitraukimą</t>
  </si>
  <si>
    <t>V-02-03-02-01-01</t>
  </si>
  <si>
    <t>V-02-03-02-01-03-01</t>
  </si>
  <si>
    <t>V-02-03-02-01-03-02</t>
  </si>
  <si>
    <t>Finansuota projektų, vnt.</t>
  </si>
  <si>
    <t>V-02-03-02-01-04</t>
  </si>
  <si>
    <t>3.2 tikslas. Viešųjų paslaugų kokybės gerinimas</t>
  </si>
  <si>
    <t>R-03-02-03</t>
  </si>
  <si>
    <t>3.2.3 uždavinys. Padidinti sveikatos, socialinių paslaugų kokybę ir prieinamumą visų gyvenviečių gyventojams, vykdyti paslaugų plėtrą</t>
  </si>
  <si>
    <t>V-03-02-03-01-01-01</t>
  </si>
  <si>
    <t>V-03-02-03-01-01-02</t>
  </si>
  <si>
    <t>V-03-02-03-02-01</t>
  </si>
  <si>
    <t>V-03-02-03-03-01</t>
  </si>
  <si>
    <t>V-03-02-03-03-02</t>
  </si>
  <si>
    <t>V-03-02-03-03-03</t>
  </si>
  <si>
    <t>V-03-02-03-03-04</t>
  </si>
  <si>
    <t>V-03-02-03-03-05</t>
  </si>
  <si>
    <t>V-03-02-03-03-06-01</t>
  </si>
  <si>
    <t>V-03-02-03-03-06-02</t>
  </si>
  <si>
    <t>V-03-02-03-03-08</t>
  </si>
  <si>
    <t>V-03-02-03-03-09-01</t>
  </si>
  <si>
    <t>V-03-02-03-03-09-02</t>
  </si>
  <si>
    <t>V-03-02-03-03-10-01</t>
  </si>
  <si>
    <t>V-03-02-03-03-10-02</t>
  </si>
  <si>
    <t>V-03-02-03-03-10-03</t>
  </si>
  <si>
    <t>V-03-02-03-03-10-04</t>
  </si>
  <si>
    <t>V-03-02-03-03-10-05</t>
  </si>
  <si>
    <t>V-03-02-03-03-10-06</t>
  </si>
  <si>
    <t>V-03-02-03-03-10-07</t>
  </si>
  <si>
    <t>V-03-02-03-03-10-08</t>
  </si>
  <si>
    <t>2 (3)</t>
  </si>
  <si>
    <t>3(4)</t>
  </si>
  <si>
    <t xml:space="preserve">Atviros jaunimo erdvės veiklos užtikrinimas, proc. </t>
  </si>
  <si>
    <t>V-03-02-03-03-11-01</t>
  </si>
  <si>
    <t>V-03-02-03-03-11-02</t>
  </si>
  <si>
    <t>V-03-02-03-03-11-03</t>
  </si>
  <si>
    <t>V-03-02-03-03-12</t>
  </si>
  <si>
    <t>V-03-02-03-03-13</t>
  </si>
  <si>
    <t>V-03-02-03-03-14</t>
  </si>
  <si>
    <t>V-03-02-03-03-15</t>
  </si>
  <si>
    <t>Įgyvendintas projektas, proc.</t>
  </si>
  <si>
    <t>V-03-02-03-03-16</t>
  </si>
  <si>
    <t>V-03-02-03-03-17-01</t>
  </si>
  <si>
    <t>V-03-02-03-03-17-02</t>
  </si>
  <si>
    <t>TIKSLŲ, UŽDAVINIŲ, PRIEMONIŲ, VEIKLŲ IR IŠLAIDŲ SUVESTINĖ</t>
  </si>
  <si>
    <t>2.2.2.2.1 veikla. Savivaldybės būsto statyba</t>
  </si>
  <si>
    <t>2.2.2.2.2 veikla. Savivaldybės būsto įsigijimas</t>
  </si>
  <si>
    <t>2.2.2.2.3 veikla. Savivaldybės būstų atnaujinimas</t>
  </si>
  <si>
    <t>2.3.2.1.1 veikla. Socialinių projektų, vykdomų nevyriausybinių ir kitų organizacijų, dalinis finansavimas</t>
  </si>
  <si>
    <t>2.3.2.1.4 veikla. Bendruomeninės veiklos rėmimas</t>
  </si>
  <si>
    <t>3.2.3.1.1 veikla. Neringos socialinių paslaugų centro infrastruktūros sutvarkymas/atnaujinimas</t>
  </si>
  <si>
    <t>3.2.3.2.1 veikla. Viešųjų paslaugų pasiūlos vystymo užtikrinimas, viešosios infrastruktūros ir jos būklės, specialiųjų poreikių turintiems gyventojams, pagerinimas</t>
  </si>
  <si>
    <t>3.2.3.3.2 veikla. Išmokų vaikams mokėjimas</t>
  </si>
  <si>
    <t>3.2.3.3.3 veikla. Piniginės socialinės paramos nepasiturintiems gyventojams skyrimas ir mokėjimas</t>
  </si>
  <si>
    <t>3.2.3.3.4 veikla. Paramos mirties atveju skyrimas ir mokėjimas</t>
  </si>
  <si>
    <t>3.2.3.3.5 veikla. Vienkartinių, tikslinių, sąlyginių ir periodinių pašalpų mokėjimas</t>
  </si>
  <si>
    <t>3.2.3.3.6 veikla. Paramos mokiniams skyrimas ir mokėjimas</t>
  </si>
  <si>
    <t>3.2.3.3.8 veikla. Būsto nuomos ar išperkamosios būsto nuomos mokesčių dalies kompensacijų mokėjimas</t>
  </si>
  <si>
    <t>3.2.3.3.9 veiklas. Visuomeninio transporto kompensacijų mokėjimas</t>
  </si>
  <si>
    <t>3.2.3.3.10 veikla. BĮ Neringos socialinių paslaugų centro veiklos užtikrinimas</t>
  </si>
  <si>
    <t>3.2.3.3.11 veikla. Socialinių paslaugų įstaigų finansavimas ir pirkimas</t>
  </si>
  <si>
    <t>3.2.3.3.12 veikla. Būsto ir gyvenamosios aplinkos pritaikymas žmonėms su negalia</t>
  </si>
  <si>
    <t xml:space="preserve">3.2.3.3.13 veikla. Socialinių renginių, organizuojamų savivaldybės, finansavimas </t>
  </si>
  <si>
    <t>3.2.3.3.14 veikla. Gyventojų užimtumo programa</t>
  </si>
  <si>
    <t>3.2.3.3.16 veikla. Būsto šildymo kompensacija, kai daugiabučio namo energijos suvartojimas didesnis nei 27,5 kwh.m2 per mėnesį</t>
  </si>
  <si>
    <t>3.2.3.3.17 veikla. Kompensacijų mokėjimas laikiną apsaugą Lietuvos Respublikoje gavusiems užsieniečiams ir už būsto suteikimą užsieniečiams, pasitraukusiems iš Ukrainos dėl Rusijos Federacijos karinių veiksmų Ukrainoje ir paramos teikimas Ukrainai</t>
  </si>
  <si>
    <t>2.2.</t>
  </si>
  <si>
    <t>2.2.2.2.</t>
  </si>
  <si>
    <t>2.3.2.1.</t>
  </si>
  <si>
    <t>3.2.</t>
  </si>
  <si>
    <t>3.2.3.1.</t>
  </si>
  <si>
    <t>3.2.3.3.</t>
  </si>
  <si>
    <t>V-02-03-02-01-03-03</t>
  </si>
  <si>
    <t>VB</t>
  </si>
  <si>
    <t>Savivaldybės būsto statyba (T)</t>
  </si>
  <si>
    <t>Projektas „Pagyvenusių žmonių socialinė įtrauktis Latvijos ir Lietuvos pasienio regione, gerinant fizinės ir socialinės veiklos prieinamumą“ (T)</t>
  </si>
  <si>
    <t>skirta</t>
  </si>
  <si>
    <t>skirtumas</t>
  </si>
  <si>
    <t>Individualios pagalbos teikimo išlaidų kompensacijų mokėjimas (T)</t>
  </si>
  <si>
    <t>3.2.3.3.1 veikla. Individualios pagalbos teikimo išlaidų kompensacijų mokėjimas</t>
  </si>
  <si>
    <t>Patrauklios aplinkos gyvenimui ir poilsiui kūrimas</t>
  </si>
  <si>
    <t>Efektyvus Neringos savivaldybės valdymas</t>
  </si>
  <si>
    <t>04 Socialinės paramos programa</t>
  </si>
  <si>
    <t>Socialinių ir savivaldybės būstų sk.</t>
  </si>
  <si>
    <t>Įgyvendintų projektų sk.</t>
  </si>
  <si>
    <t>Pastatytų savivaldybės būstų sk.</t>
  </si>
  <si>
    <t>Asmenų (šeimų) gavusių socialinių būstų sk.</t>
  </si>
  <si>
    <t>Pastatytų socialinių būstų sk.</t>
  </si>
  <si>
    <t>Išnuomotų iš fizinių ir juridinių asmenų socialinių būstų sk.</t>
  </si>
  <si>
    <t>Nupirktų savivaldybės butų sk.</t>
  </si>
  <si>
    <t>Nupirktų socialinių butų sk.</t>
  </si>
  <si>
    <t>Atnaujintų socialinių būstų sk.</t>
  </si>
  <si>
    <t>Atnaujintų tarnybinių būstų sk.</t>
  </si>
  <si>
    <t>Įgyvendintas projektas, sk.</t>
  </si>
  <si>
    <t>Įgyvendintų kompleksinės paslaugos šeimai veiklų sk.</t>
  </si>
  <si>
    <t>Pareigybių sk.</t>
  </si>
  <si>
    <t>Aptarnautas asmenų sk. Neringos socialinių paslaugų centre</t>
  </si>
  <si>
    <t>Rekonstruotos patalpos, sk.</t>
  </si>
  <si>
    <t>Paslaugų gavėjų, sk.</t>
  </si>
  <si>
    <t>Pritaikytų infrastruktūros objektų sk.</t>
  </si>
  <si>
    <t>Individualios pagalbos teikimo išlaidų kompensacijų gavėjų sk.</t>
  </si>
  <si>
    <t>Išmokų vaikams gavėjų sk.</t>
  </si>
  <si>
    <t>Piniginės socialinės paramos gavėjų sk.</t>
  </si>
  <si>
    <t>Laidojimo pašalpos gavėjų sk.</t>
  </si>
  <si>
    <t>Pašalpų gavėjų sk.</t>
  </si>
  <si>
    <t>Mokinių, gaunančių nemokamą maitinimą. Vidutinis sk. per mėnesį</t>
  </si>
  <si>
    <t>Mokinių, gaunančių paramą mokinio reikmenims įsigyti, sk.</t>
  </si>
  <si>
    <t>Asmenų (šeimų), gavusių būsto nuomos ar išperkamosios būsto nuomos mokesčių dalies kompensaciją, sk.</t>
  </si>
  <si>
    <t>Parduotų lengvatinių bilietų sk.</t>
  </si>
  <si>
    <t>Švietimo įstaigose dirbančių pedagogų, gaunančių važiavimo išlaidų kompensacijas, sk.</t>
  </si>
  <si>
    <t>Aptarnautas vidutinis metinis įstaigos klientų sk.</t>
  </si>
  <si>
    <t>Budinčių globotojų ir globojamų vaikų sk.</t>
  </si>
  <si>
    <t>Neformaliojo suaugusiųjų švietimo dalyvių sk.</t>
  </si>
  <si>
    <t>Smurto artimoje aplinkoje prevencinių priemonių ir suteiktos pagalbos gavėjų sk.</t>
  </si>
  <si>
    <t>Asmeninės pagalbos gavėjų sk.</t>
  </si>
  <si>
    <t>Socialines paslaugas gavusių asmenų sk.</t>
  </si>
  <si>
    <t>Asmenų su sunkia negalia, gaunančių socialinę globą, sk.</t>
  </si>
  <si>
    <t>Asmeninę pagalbą gavusių asmenų sk.</t>
  </si>
  <si>
    <t>Neįgaliųjų, kuriems pritaikytas būstas, sk.</t>
  </si>
  <si>
    <t>Dalyvavusių asmenų sk.</t>
  </si>
  <si>
    <t>3.2.3.3.15 veikla. Projekto „Pagyvenusių žmonių socialinė įtrauktis Latvijos ir Lietuvos pasienio regione, gerinant fizinės ir socialinės veiklos prieinamumą“ įgyvendinimas</t>
  </si>
  <si>
    <t>Išmokų sk.</t>
  </si>
  <si>
    <t>Asmenų, gavusių paramą sk.</t>
  </si>
  <si>
    <t>Nupirktų pagalbos priemonių sk.</t>
  </si>
  <si>
    <t>Individualios priežiūros darbuotojų, teikiančių socialinę priežiūrą šeimoms, pareigybių sk., vnt.</t>
  </si>
  <si>
    <t>Socialinių darbuotojų, teikiančių socialinę priežiūrą šeimoms, pareigybių sk., vnt.</t>
  </si>
  <si>
    <t>Pasibaigus užimtumo didinimo programoms, po 6 mėnesių dirbs arba vykdys savarankišką veiklą asmenų dalis iš užimtumo didinimo programų dalyvių sk., proc.</t>
  </si>
  <si>
    <t>Projektų „Kompleksinės paslaugos šeimai Neringos savivaldybėje“ ir „Kompleksinės paslaugos (Kopa)“ įgyvendinimas ir kompleksinių paslaugų teikimas šeimoms (P)</t>
  </si>
  <si>
    <t>2.3.2.1.3 veikla. Projektų „Kompleksinės paslaugos šeimai Neringos savivaldybėje“ ir „Kompleksinės paslaugos (Kopa)“ įgyvendinimas ir kompleksinių paslaugų teikimas šeimoms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</si>
</sst>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8"/>
      <color theme="3"/>
      <name val="Calibri Light"/>
      <family val="2"/>
      <charset val="186"/>
      <scheme val="major"/>
    </font>
    <font>
      <b/>
      <sz val="15"/>
      <color theme="3"/>
      <name val="Calibri"/>
      <family val="2"/>
      <charset val="186"/>
      <scheme val="minor"/>
    </font>
    <font>
      <b/>
      <sz val="13"/>
      <color theme="3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sz val="11"/>
      <color rgb="FF006100"/>
      <name val="Calibri"/>
      <family val="2"/>
      <charset val="186"/>
      <scheme val="minor"/>
    </font>
    <font>
      <sz val="11"/>
      <color rgb="FF9C0006"/>
      <name val="Calibri"/>
      <family val="2"/>
      <charset val="186"/>
      <scheme val="minor"/>
    </font>
    <font>
      <sz val="11"/>
      <color rgb="FF9C5700"/>
      <name val="Calibri"/>
      <family val="2"/>
      <charset val="186"/>
      <scheme val="minor"/>
    </font>
    <font>
      <sz val="11"/>
      <color rgb="FF3F3F76"/>
      <name val="Calibri"/>
      <family val="2"/>
      <charset val="186"/>
      <scheme val="minor"/>
    </font>
    <font>
      <b/>
      <sz val="11"/>
      <color rgb="FF3F3F3F"/>
      <name val="Calibri"/>
      <family val="2"/>
      <charset val="186"/>
      <scheme val="minor"/>
    </font>
    <font>
      <b/>
      <sz val="11"/>
      <color rgb="FFFA7D00"/>
      <name val="Calibri"/>
      <family val="2"/>
      <charset val="186"/>
      <scheme val="minor"/>
    </font>
    <font>
      <sz val="11"/>
      <color rgb="FFFA7D00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i/>
      <sz val="11"/>
      <color rgb="FF7F7F7F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1"/>
      <color indexed="8"/>
      <name val="Calibri"/>
      <family val="2"/>
    </font>
    <font>
      <sz val="14"/>
      <color indexed="8"/>
      <name val="Times New Roman"/>
      <family val="1"/>
      <charset val="186"/>
    </font>
    <font>
      <b/>
      <sz val="14"/>
      <color indexed="8"/>
      <name val="Times New Roman"/>
      <family val="1"/>
      <charset val="186"/>
    </font>
    <font>
      <b/>
      <sz val="14"/>
      <name val="Times New Roman"/>
      <family val="1"/>
      <charset val="186"/>
    </font>
    <font>
      <sz val="14"/>
      <name val="Times New Roman"/>
      <family val="1"/>
      <charset val="186"/>
    </font>
    <font>
      <sz val="14"/>
      <color theme="8" tint="0.3999755851924192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4"/>
      <color rgb="FFFF0000"/>
      <name val="Times New Roman"/>
      <family val="1"/>
      <charset val="186"/>
    </font>
    <font>
      <sz val="8"/>
      <name val="Calibri"/>
      <family val="2"/>
      <scheme val="minor"/>
    </font>
    <font>
      <sz val="12"/>
      <color theme="1"/>
      <name val="Times New Roman"/>
      <family val="1"/>
      <charset val="186"/>
    </font>
    <font>
      <sz val="11"/>
      <color theme="0"/>
      <name val="Calibri"/>
      <family val="2"/>
      <scheme val="minor"/>
    </font>
    <font>
      <b/>
      <sz val="11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5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D08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6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6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9" fillId="0" borderId="0"/>
    <xf numFmtId="0" fontId="2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8" borderId="8" applyNumberFormat="0" applyFont="0" applyAlignment="0" applyProtection="0"/>
  </cellStyleXfs>
  <cellXfs count="279">
    <xf numFmtId="0" fontId="0" fillId="0" borderId="0" xfId="0"/>
    <xf numFmtId="0" fontId="20" fillId="0" borderId="0" xfId="41" applyFont="1"/>
    <xf numFmtId="0" fontId="20" fillId="0" borderId="0" xfId="41" applyFont="1" applyAlignment="1">
      <alignment wrapText="1"/>
    </xf>
    <xf numFmtId="0" fontId="20" fillId="35" borderId="16" xfId="41" applyFont="1" applyFill="1" applyBorder="1" applyAlignment="1">
      <alignment horizontal="left" vertical="center"/>
    </xf>
    <xf numFmtId="0" fontId="20" fillId="35" borderId="16" xfId="41" applyFont="1" applyFill="1" applyBorder="1" applyAlignment="1">
      <alignment horizontal="center" vertical="center" wrapText="1"/>
    </xf>
    <xf numFmtId="164" fontId="23" fillId="36" borderId="20" xfId="41" applyNumberFormat="1" applyFont="1" applyFill="1" applyBorder="1" applyAlignment="1">
      <alignment horizontal="center" vertical="center"/>
    </xf>
    <xf numFmtId="0" fontId="23" fillId="0" borderId="17" xfId="41" applyFont="1" applyBorder="1" applyAlignment="1">
      <alignment horizontal="center" vertical="center" wrapText="1"/>
    </xf>
    <xf numFmtId="164" fontId="23" fillId="36" borderId="35" xfId="41" applyNumberFormat="1" applyFont="1" applyFill="1" applyBorder="1" applyAlignment="1">
      <alignment horizontal="center" vertical="center"/>
    </xf>
    <xf numFmtId="0" fontId="23" fillId="36" borderId="16" xfId="41" applyFont="1" applyFill="1" applyBorder="1" applyAlignment="1">
      <alignment horizontal="center" vertical="center"/>
    </xf>
    <xf numFmtId="0" fontId="23" fillId="0" borderId="13" xfId="41" applyFont="1" applyBorder="1" applyAlignment="1">
      <alignment horizontal="center" vertical="center" wrapText="1"/>
    </xf>
    <xf numFmtId="0" fontId="23" fillId="0" borderId="16" xfId="41" applyFont="1" applyBorder="1" applyAlignment="1">
      <alignment horizontal="center" vertical="center" wrapText="1"/>
    </xf>
    <xf numFmtId="0" fontId="23" fillId="36" borderId="17" xfId="41" applyFont="1" applyFill="1" applyBorder="1" applyAlignment="1">
      <alignment horizontal="center" vertical="center" wrapText="1"/>
    </xf>
    <xf numFmtId="0" fontId="23" fillId="36" borderId="16" xfId="41" applyFont="1" applyFill="1" applyBorder="1" applyAlignment="1">
      <alignment horizontal="center" vertical="center" wrapText="1"/>
    </xf>
    <xf numFmtId="0" fontId="20" fillId="0" borderId="0" xfId="41" applyFont="1" applyAlignment="1">
      <alignment vertical="center" wrapText="1"/>
    </xf>
    <xf numFmtId="0" fontId="23" fillId="36" borderId="17" xfId="41" applyFont="1" applyFill="1" applyBorder="1" applyAlignment="1">
      <alignment horizontal="center" vertical="center"/>
    </xf>
    <xf numFmtId="0" fontId="23" fillId="36" borderId="13" xfId="41" applyFont="1" applyFill="1" applyBorder="1" applyAlignment="1">
      <alignment horizontal="center" vertical="center"/>
    </xf>
    <xf numFmtId="0" fontId="23" fillId="36" borderId="14" xfId="41" applyFont="1" applyFill="1" applyBorder="1" applyAlignment="1">
      <alignment horizontal="center" vertical="center" wrapText="1"/>
    </xf>
    <xf numFmtId="0" fontId="20" fillId="37" borderId="16" xfId="41" applyFont="1" applyFill="1" applyBorder="1" applyAlignment="1">
      <alignment vertical="center"/>
    </xf>
    <xf numFmtId="0" fontId="20" fillId="38" borderId="16" xfId="41" applyFont="1" applyFill="1" applyBorder="1" applyAlignment="1">
      <alignment horizontal="left" vertical="center" wrapText="1"/>
    </xf>
    <xf numFmtId="0" fontId="24" fillId="38" borderId="16" xfId="41" applyFont="1" applyFill="1" applyBorder="1" applyAlignment="1">
      <alignment vertical="center" wrapText="1"/>
    </xf>
    <xf numFmtId="0" fontId="22" fillId="39" borderId="24" xfId="0" applyFont="1" applyFill="1" applyBorder="1" applyAlignment="1">
      <alignment horizontal="center" vertical="center" wrapText="1"/>
    </xf>
    <xf numFmtId="0" fontId="22" fillId="39" borderId="21" xfId="0" applyFont="1" applyFill="1" applyBorder="1" applyAlignment="1">
      <alignment horizontal="center" vertical="center" wrapText="1"/>
    </xf>
    <xf numFmtId="0" fontId="22" fillId="39" borderId="23" xfId="0" applyFont="1" applyFill="1" applyBorder="1" applyAlignment="1">
      <alignment horizontal="center" vertical="center" wrapText="1"/>
    </xf>
    <xf numFmtId="165" fontId="22" fillId="39" borderId="47" xfId="0" applyNumberFormat="1" applyFont="1" applyFill="1" applyBorder="1" applyAlignment="1">
      <alignment horizontal="center"/>
    </xf>
    <xf numFmtId="165" fontId="22" fillId="34" borderId="21" xfId="0" applyNumberFormat="1" applyFont="1" applyFill="1" applyBorder="1" applyAlignment="1">
      <alignment horizontal="center"/>
    </xf>
    <xf numFmtId="165" fontId="22" fillId="42" borderId="45" xfId="0" applyNumberFormat="1" applyFont="1" applyFill="1" applyBorder="1" applyAlignment="1">
      <alignment horizontal="center"/>
    </xf>
    <xf numFmtId="165" fontId="23" fillId="0" borderId="57" xfId="0" applyNumberFormat="1" applyFont="1" applyBorder="1" applyAlignment="1">
      <alignment horizontal="center"/>
    </xf>
    <xf numFmtId="165" fontId="23" fillId="43" borderId="57" xfId="0" applyNumberFormat="1" applyFont="1" applyFill="1" applyBorder="1" applyAlignment="1">
      <alignment horizontal="center"/>
    </xf>
    <xf numFmtId="165" fontId="23" fillId="0" borderId="47" xfId="0" applyNumberFormat="1" applyFont="1" applyBorder="1" applyAlignment="1">
      <alignment horizontal="center"/>
    </xf>
    <xf numFmtId="165" fontId="22" fillId="34" borderId="28" xfId="0" applyNumberFormat="1" applyFont="1" applyFill="1" applyBorder="1" applyAlignment="1">
      <alignment horizontal="center"/>
    </xf>
    <xf numFmtId="165" fontId="23" fillId="0" borderId="15" xfId="0" applyNumberFormat="1" applyFont="1" applyBorder="1" applyAlignment="1">
      <alignment horizontal="center"/>
    </xf>
    <xf numFmtId="165" fontId="23" fillId="0" borderId="51" xfId="0" applyNumberFormat="1" applyFont="1" applyBorder="1" applyAlignment="1">
      <alignment horizontal="center"/>
    </xf>
    <xf numFmtId="165" fontId="23" fillId="0" borderId="50" xfId="0" applyNumberFormat="1" applyFont="1" applyBorder="1" applyAlignment="1">
      <alignment horizontal="center"/>
    </xf>
    <xf numFmtId="165" fontId="22" fillId="39" borderId="33" xfId="0" applyNumberFormat="1" applyFont="1" applyFill="1" applyBorder="1" applyAlignment="1">
      <alignment horizontal="center"/>
    </xf>
    <xf numFmtId="0" fontId="23" fillId="34" borderId="40" xfId="41" applyFont="1" applyFill="1" applyBorder="1" applyAlignment="1">
      <alignment horizontal="left" vertical="center" wrapText="1"/>
    </xf>
    <xf numFmtId="0" fontId="20" fillId="38" borderId="16" xfId="41" applyFont="1" applyFill="1" applyBorder="1" applyAlignment="1">
      <alignment horizontal="left" vertical="center"/>
    </xf>
    <xf numFmtId="164" fontId="23" fillId="36" borderId="16" xfId="41" applyNumberFormat="1" applyFont="1" applyFill="1" applyBorder="1" applyAlignment="1">
      <alignment horizontal="center" vertical="center"/>
    </xf>
    <xf numFmtId="0" fontId="23" fillId="34" borderId="16" xfId="41" applyFont="1" applyFill="1" applyBorder="1" applyAlignment="1">
      <alignment horizontal="center" vertical="center" wrapText="1"/>
    </xf>
    <xf numFmtId="0" fontId="20" fillId="35" borderId="16" xfId="41" applyFont="1" applyFill="1" applyBorder="1" applyAlignment="1">
      <alignment horizontal="center" vertical="center"/>
    </xf>
    <xf numFmtId="0" fontId="20" fillId="38" borderId="16" xfId="41" applyFont="1" applyFill="1" applyBorder="1" applyAlignment="1">
      <alignment horizontal="center" vertical="center"/>
    </xf>
    <xf numFmtId="0" fontId="23" fillId="34" borderId="40" xfId="41" applyFont="1" applyFill="1" applyBorder="1" applyAlignment="1">
      <alignment horizontal="center" vertical="center" wrapText="1"/>
    </xf>
    <xf numFmtId="164" fontId="23" fillId="36" borderId="13" xfId="41" applyNumberFormat="1" applyFont="1" applyFill="1" applyBorder="1" applyAlignment="1">
      <alignment horizontal="center" vertical="center"/>
    </xf>
    <xf numFmtId="164" fontId="23" fillId="36" borderId="42" xfId="41" applyNumberFormat="1" applyFont="1" applyFill="1" applyBorder="1" applyAlignment="1">
      <alignment horizontal="center" vertical="center"/>
    </xf>
    <xf numFmtId="164" fontId="22" fillId="37" borderId="54" xfId="41" applyNumberFormat="1" applyFont="1" applyFill="1" applyBorder="1" applyAlignment="1">
      <alignment horizontal="center" vertical="center"/>
    </xf>
    <xf numFmtId="164" fontId="23" fillId="36" borderId="17" xfId="41" applyNumberFormat="1" applyFont="1" applyFill="1" applyBorder="1" applyAlignment="1">
      <alignment horizontal="center" vertical="center"/>
    </xf>
    <xf numFmtId="0" fontId="20" fillId="35" borderId="16" xfId="41" applyFont="1" applyFill="1" applyBorder="1" applyAlignment="1">
      <alignment vertical="center"/>
    </xf>
    <xf numFmtId="0" fontId="20" fillId="35" borderId="16" xfId="41" applyFont="1" applyFill="1" applyBorder="1" applyAlignment="1">
      <alignment vertical="center" wrapText="1"/>
    </xf>
    <xf numFmtId="0" fontId="20" fillId="38" borderId="16" xfId="41" applyFont="1" applyFill="1" applyBorder="1" applyAlignment="1">
      <alignment vertical="center" wrapText="1"/>
    </xf>
    <xf numFmtId="0" fontId="23" fillId="0" borderId="14" xfId="41" applyFont="1" applyBorder="1" applyAlignment="1">
      <alignment horizontal="center" vertical="center" wrapText="1"/>
    </xf>
    <xf numFmtId="164" fontId="21" fillId="38" borderId="54" xfId="41" applyNumberFormat="1" applyFont="1" applyFill="1" applyBorder="1" applyAlignment="1">
      <alignment horizontal="center" vertical="center"/>
    </xf>
    <xf numFmtId="164" fontId="21" fillId="37" borderId="12" xfId="41" applyNumberFormat="1" applyFont="1" applyFill="1" applyBorder="1" applyAlignment="1">
      <alignment horizontal="center" vertical="center"/>
    </xf>
    <xf numFmtId="164" fontId="22" fillId="34" borderId="54" xfId="41" applyNumberFormat="1" applyFont="1" applyFill="1" applyBorder="1" applyAlignment="1">
      <alignment horizontal="center" vertical="center" wrapText="1"/>
    </xf>
    <xf numFmtId="0" fontId="23" fillId="34" borderId="16" xfId="41" applyFont="1" applyFill="1" applyBorder="1" applyAlignment="1">
      <alignment vertical="center" wrapText="1"/>
    </xf>
    <xf numFmtId="0" fontId="20" fillId="38" borderId="16" xfId="41" applyFont="1" applyFill="1" applyBorder="1" applyAlignment="1">
      <alignment vertical="center"/>
    </xf>
    <xf numFmtId="0" fontId="20" fillId="37" borderId="16" xfId="41" applyFont="1" applyFill="1" applyBorder="1" applyAlignment="1">
      <alignment vertical="center" wrapText="1"/>
    </xf>
    <xf numFmtId="0" fontId="23" fillId="34" borderId="16" xfId="41" applyFont="1" applyFill="1" applyBorder="1" applyAlignment="1">
      <alignment vertical="center" textRotation="90" wrapText="1"/>
    </xf>
    <xf numFmtId="164" fontId="22" fillId="34" borderId="25" xfId="41" applyNumberFormat="1" applyFont="1" applyFill="1" applyBorder="1" applyAlignment="1">
      <alignment horizontal="center" vertical="center" wrapText="1"/>
    </xf>
    <xf numFmtId="164" fontId="21" fillId="38" borderId="25" xfId="41" applyNumberFormat="1" applyFont="1" applyFill="1" applyBorder="1" applyAlignment="1">
      <alignment horizontal="center" vertical="center"/>
    </xf>
    <xf numFmtId="164" fontId="21" fillId="37" borderId="46" xfId="41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3" fillId="36" borderId="13" xfId="41" applyFont="1" applyFill="1" applyBorder="1" applyAlignment="1">
      <alignment horizontal="center" vertical="center" wrapText="1"/>
    </xf>
    <xf numFmtId="164" fontId="23" fillId="36" borderId="16" xfId="41" applyNumberFormat="1" applyFont="1" applyFill="1" applyBorder="1" applyAlignment="1">
      <alignment horizontal="center" vertical="center" wrapText="1"/>
    </xf>
    <xf numFmtId="164" fontId="23" fillId="36" borderId="20" xfId="41" applyNumberFormat="1" applyFont="1" applyFill="1" applyBorder="1" applyAlignment="1">
      <alignment horizontal="center" vertical="center" wrapText="1"/>
    </xf>
    <xf numFmtId="164" fontId="23" fillId="36" borderId="17" xfId="41" applyNumberFormat="1" applyFont="1" applyFill="1" applyBorder="1" applyAlignment="1">
      <alignment horizontal="center" vertical="center" wrapText="1"/>
    </xf>
    <xf numFmtId="164" fontId="23" fillId="36" borderId="35" xfId="41" applyNumberFormat="1" applyFont="1" applyFill="1" applyBorder="1" applyAlignment="1">
      <alignment horizontal="center" vertical="center" wrapText="1"/>
    </xf>
    <xf numFmtId="164" fontId="23" fillId="36" borderId="13" xfId="41" applyNumberFormat="1" applyFont="1" applyFill="1" applyBorder="1" applyAlignment="1">
      <alignment horizontal="center" vertical="center" wrapText="1"/>
    </xf>
    <xf numFmtId="164" fontId="23" fillId="36" borderId="42" xfId="41" applyNumberFormat="1" applyFont="1" applyFill="1" applyBorder="1" applyAlignment="1">
      <alignment horizontal="center" vertical="center" wrapText="1"/>
    </xf>
    <xf numFmtId="164" fontId="23" fillId="36" borderId="14" xfId="41" applyNumberFormat="1" applyFont="1" applyFill="1" applyBorder="1" applyAlignment="1">
      <alignment horizontal="center" vertical="center" wrapText="1"/>
    </xf>
    <xf numFmtId="164" fontId="23" fillId="36" borderId="41" xfId="41" applyNumberFormat="1" applyFont="1" applyFill="1" applyBorder="1" applyAlignment="1">
      <alignment horizontal="center" vertical="center" wrapText="1"/>
    </xf>
    <xf numFmtId="164" fontId="23" fillId="36" borderId="14" xfId="41" applyNumberFormat="1" applyFont="1" applyFill="1" applyBorder="1" applyAlignment="1">
      <alignment horizontal="center" vertical="center"/>
    </xf>
    <xf numFmtId="164" fontId="23" fillId="36" borderId="41" xfId="41" applyNumberFormat="1" applyFont="1" applyFill="1" applyBorder="1" applyAlignment="1">
      <alignment horizontal="center" vertical="center"/>
    </xf>
    <xf numFmtId="164" fontId="23" fillId="0" borderId="14" xfId="41" applyNumberFormat="1" applyFont="1" applyBorder="1" applyAlignment="1">
      <alignment horizontal="center" vertical="center"/>
    </xf>
    <xf numFmtId="164" fontId="23" fillId="0" borderId="41" xfId="41" applyNumberFormat="1" applyFont="1" applyBorder="1" applyAlignment="1">
      <alignment horizontal="center" vertical="center"/>
    </xf>
    <xf numFmtId="0" fontId="23" fillId="36" borderId="14" xfId="41" applyFont="1" applyFill="1" applyBorder="1" applyAlignment="1">
      <alignment horizontal="center" vertical="center"/>
    </xf>
    <xf numFmtId="0" fontId="28" fillId="0" borderId="0" xfId="0" applyFont="1"/>
    <xf numFmtId="165" fontId="0" fillId="0" borderId="0" xfId="0" applyNumberFormat="1"/>
    <xf numFmtId="164" fontId="0" fillId="0" borderId="0" xfId="0" applyNumberFormat="1"/>
    <xf numFmtId="0" fontId="29" fillId="0" borderId="0" xfId="0" applyFont="1"/>
    <xf numFmtId="165" fontId="29" fillId="0" borderId="0" xfId="0" applyNumberFormat="1" applyFont="1"/>
    <xf numFmtId="0" fontId="23" fillId="34" borderId="40" xfId="41" applyFont="1" applyFill="1" applyBorder="1" applyAlignment="1">
      <alignment horizontal="left" vertical="center" wrapText="1"/>
    </xf>
    <xf numFmtId="0" fontId="23" fillId="34" borderId="43" xfId="41" applyFont="1" applyFill="1" applyBorder="1" applyAlignment="1">
      <alignment horizontal="left" vertical="center" wrapText="1"/>
    </xf>
    <xf numFmtId="0" fontId="23" fillId="0" borderId="16" xfId="41" applyFont="1" applyBorder="1" applyAlignment="1">
      <alignment horizontal="left" vertical="center" wrapText="1"/>
    </xf>
    <xf numFmtId="0" fontId="23" fillId="0" borderId="18" xfId="41" applyFont="1" applyBorder="1" applyAlignment="1">
      <alignment horizontal="left" vertical="center" wrapText="1"/>
    </xf>
    <xf numFmtId="0" fontId="23" fillId="0" borderId="17" xfId="41" applyFont="1" applyBorder="1" applyAlignment="1">
      <alignment horizontal="left" vertical="center" wrapText="1"/>
    </xf>
    <xf numFmtId="0" fontId="23" fillId="0" borderId="13" xfId="41" applyFont="1" applyBorder="1" applyAlignment="1">
      <alignment horizontal="left" vertical="center" wrapText="1"/>
    </xf>
    <xf numFmtId="0" fontId="20" fillId="35" borderId="16" xfId="41" applyFont="1" applyFill="1" applyBorder="1" applyAlignment="1">
      <alignment horizontal="left" vertical="center"/>
    </xf>
    <xf numFmtId="0" fontId="20" fillId="35" borderId="17" xfId="41" applyFont="1" applyFill="1" applyBorder="1" applyAlignment="1">
      <alignment horizontal="left" vertical="center"/>
    </xf>
    <xf numFmtId="0" fontId="23" fillId="36" borderId="16" xfId="41" applyFont="1" applyFill="1" applyBorder="1" applyAlignment="1">
      <alignment horizontal="center" vertical="center" wrapText="1"/>
    </xf>
    <xf numFmtId="0" fontId="23" fillId="36" borderId="16" xfId="41" applyFont="1" applyFill="1" applyBorder="1" applyAlignment="1">
      <alignment horizontal="left" vertical="center" wrapText="1"/>
    </xf>
    <xf numFmtId="0" fontId="23" fillId="36" borderId="17" xfId="41" applyFont="1" applyFill="1" applyBorder="1" applyAlignment="1">
      <alignment horizontal="left" vertical="center" wrapText="1"/>
    </xf>
    <xf numFmtId="0" fontId="23" fillId="36" borderId="56" xfId="41" applyFont="1" applyFill="1" applyBorder="1" applyAlignment="1">
      <alignment horizontal="left" vertical="center" wrapText="1"/>
    </xf>
    <xf numFmtId="0" fontId="23" fillId="34" borderId="40" xfId="41" applyFont="1" applyFill="1" applyBorder="1" applyAlignment="1">
      <alignment horizontal="center" vertical="center" wrapText="1"/>
    </xf>
    <xf numFmtId="0" fontId="20" fillId="35" borderId="16" xfId="41" applyFont="1" applyFill="1" applyBorder="1" applyAlignment="1">
      <alignment horizontal="center" vertical="center"/>
    </xf>
    <xf numFmtId="0" fontId="20" fillId="38" borderId="16" xfId="41" applyFont="1" applyFill="1" applyBorder="1" applyAlignment="1">
      <alignment horizontal="center" vertical="center"/>
    </xf>
    <xf numFmtId="0" fontId="20" fillId="0" borderId="16" xfId="41" applyFont="1" applyBorder="1" applyAlignment="1">
      <alignment horizontal="center" vertical="center" wrapText="1"/>
    </xf>
    <xf numFmtId="0" fontId="23" fillId="36" borderId="13" xfId="41" applyFont="1" applyFill="1" applyBorder="1" applyAlignment="1">
      <alignment horizontal="center" vertical="center" wrapText="1"/>
    </xf>
    <xf numFmtId="0" fontId="23" fillId="36" borderId="17" xfId="41" applyFont="1" applyFill="1" applyBorder="1" applyAlignment="1">
      <alignment horizontal="center" vertical="center" wrapText="1"/>
    </xf>
    <xf numFmtId="0" fontId="23" fillId="36" borderId="13" xfId="41" applyFont="1" applyFill="1" applyBorder="1" applyAlignment="1">
      <alignment horizontal="left" vertical="center" wrapText="1"/>
    </xf>
    <xf numFmtId="0" fontId="26" fillId="36" borderId="18" xfId="41" applyFont="1" applyFill="1" applyBorder="1" applyAlignment="1">
      <alignment horizontal="left" vertical="center" wrapText="1"/>
    </xf>
    <xf numFmtId="0" fontId="22" fillId="33" borderId="38" xfId="41" applyFont="1" applyFill="1" applyBorder="1" applyAlignment="1">
      <alignment horizontal="center" vertical="center" wrapText="1"/>
    </xf>
    <xf numFmtId="0" fontId="22" fillId="33" borderId="16" xfId="41" applyFont="1" applyFill="1" applyBorder="1" applyAlignment="1">
      <alignment horizontal="center" vertical="center" wrapText="1"/>
    </xf>
    <xf numFmtId="0" fontId="22" fillId="33" borderId="39" xfId="41" applyFont="1" applyFill="1" applyBorder="1" applyAlignment="1">
      <alignment horizontal="center" vertical="center" wrapText="1"/>
    </xf>
    <xf numFmtId="0" fontId="22" fillId="33" borderId="20" xfId="41" applyFont="1" applyFill="1" applyBorder="1" applyAlignment="1">
      <alignment horizontal="center" vertical="center" wrapText="1"/>
    </xf>
    <xf numFmtId="0" fontId="22" fillId="33" borderId="38" xfId="41" applyFont="1" applyFill="1" applyBorder="1" applyAlignment="1">
      <alignment horizontal="center" vertical="center" textRotation="90" wrapText="1"/>
    </xf>
    <xf numFmtId="0" fontId="22" fillId="33" borderId="16" xfId="41" applyFont="1" applyFill="1" applyBorder="1" applyAlignment="1">
      <alignment horizontal="center" vertical="center" textRotation="90" wrapText="1"/>
    </xf>
    <xf numFmtId="0" fontId="20" fillId="38" borderId="16" xfId="41" applyFont="1" applyFill="1" applyBorder="1" applyAlignment="1">
      <alignment horizontal="left" vertical="center"/>
    </xf>
    <xf numFmtId="0" fontId="23" fillId="0" borderId="16" xfId="41" applyFont="1" applyBorder="1" applyAlignment="1">
      <alignment vertical="center" wrapText="1"/>
    </xf>
    <xf numFmtId="0" fontId="23" fillId="0" borderId="18" xfId="41" applyFont="1" applyBorder="1" applyAlignment="1">
      <alignment vertical="center" wrapText="1"/>
    </xf>
    <xf numFmtId="0" fontId="22" fillId="38" borderId="32" xfId="41" applyFont="1" applyFill="1" applyBorder="1" applyAlignment="1">
      <alignment horizontal="right" vertical="center" wrapText="1"/>
    </xf>
    <xf numFmtId="0" fontId="22" fillId="38" borderId="14" xfId="41" applyFont="1" applyFill="1" applyBorder="1" applyAlignment="1">
      <alignment horizontal="right" vertical="center" wrapText="1"/>
    </xf>
    <xf numFmtId="0" fontId="22" fillId="38" borderId="12" xfId="41" applyFont="1" applyFill="1" applyBorder="1" applyAlignment="1">
      <alignment horizontal="right" vertical="center" wrapText="1"/>
    </xf>
    <xf numFmtId="0" fontId="21" fillId="37" borderId="16" xfId="41" applyFont="1" applyFill="1" applyBorder="1" applyAlignment="1">
      <alignment horizontal="right" vertical="center"/>
    </xf>
    <xf numFmtId="0" fontId="23" fillId="36" borderId="18" xfId="41" applyFont="1" applyFill="1" applyBorder="1" applyAlignment="1">
      <alignment horizontal="left" vertical="center" wrapText="1"/>
    </xf>
    <xf numFmtId="0" fontId="23" fillId="36" borderId="16" xfId="41" applyFont="1" applyFill="1" applyBorder="1" applyAlignment="1">
      <alignment vertical="center" wrapText="1"/>
    </xf>
    <xf numFmtId="0" fontId="23" fillId="36" borderId="56" xfId="41" applyFont="1" applyFill="1" applyBorder="1" applyAlignment="1">
      <alignment vertical="center" wrapText="1"/>
    </xf>
    <xf numFmtId="0" fontId="23" fillId="0" borderId="16" xfId="41" applyFont="1" applyBorder="1" applyAlignment="1">
      <alignment horizontal="center" vertical="center" wrapText="1"/>
    </xf>
    <xf numFmtId="0" fontId="26" fillId="36" borderId="16" xfId="41" applyFont="1" applyFill="1" applyBorder="1" applyAlignment="1">
      <alignment horizontal="left" vertical="center" wrapText="1"/>
    </xf>
    <xf numFmtId="0" fontId="22" fillId="0" borderId="0" xfId="41" applyFont="1" applyAlignment="1">
      <alignment horizontal="center" vertical="center" wrapText="1"/>
    </xf>
    <xf numFmtId="0" fontId="21" fillId="0" borderId="0" xfId="41" applyFont="1" applyAlignment="1">
      <alignment horizontal="center" vertical="center"/>
    </xf>
    <xf numFmtId="0" fontId="23" fillId="36" borderId="17" xfId="41" applyFont="1" applyFill="1" applyBorder="1" applyAlignment="1">
      <alignment vertical="center" wrapText="1"/>
    </xf>
    <xf numFmtId="0" fontId="20" fillId="0" borderId="16" xfId="41" applyFont="1" applyBorder="1" applyAlignment="1">
      <alignment horizontal="left" vertical="center" wrapText="1"/>
    </xf>
    <xf numFmtId="0" fontId="21" fillId="35" borderId="16" xfId="41" applyFont="1" applyFill="1" applyBorder="1" applyAlignment="1">
      <alignment horizontal="right" vertical="center" wrapText="1"/>
    </xf>
    <xf numFmtId="0" fontId="23" fillId="0" borderId="17" xfId="41" applyFont="1" applyBorder="1" applyAlignment="1">
      <alignment horizontal="center" vertical="center" wrapText="1"/>
    </xf>
    <xf numFmtId="0" fontId="23" fillId="0" borderId="19" xfId="41" applyFont="1" applyBorder="1" applyAlignment="1">
      <alignment horizontal="left" vertical="center" wrapText="1"/>
    </xf>
    <xf numFmtId="0" fontId="23" fillId="0" borderId="34" xfId="41" applyFont="1" applyBorder="1" applyAlignment="1">
      <alignment horizontal="left" vertical="center" wrapText="1"/>
    </xf>
    <xf numFmtId="0" fontId="23" fillId="0" borderId="17" xfId="41" applyFont="1" applyBorder="1" applyAlignment="1">
      <alignment vertical="center" wrapText="1"/>
    </xf>
    <xf numFmtId="0" fontId="23" fillId="0" borderId="56" xfId="41" applyFont="1" applyBorder="1" applyAlignment="1">
      <alignment horizontal="left" vertical="center" wrapText="1"/>
    </xf>
    <xf numFmtId="0" fontId="21" fillId="0" borderId="0" xfId="41" applyFont="1" applyAlignment="1">
      <alignment horizontal="center"/>
    </xf>
    <xf numFmtId="0" fontId="22" fillId="33" borderId="37" xfId="41" applyFont="1" applyFill="1" applyBorder="1" applyAlignment="1">
      <alignment horizontal="center" vertical="center" textRotation="90" wrapText="1"/>
    </xf>
    <xf numFmtId="0" fontId="22" fillId="33" borderId="40" xfId="41" applyFont="1" applyFill="1" applyBorder="1" applyAlignment="1">
      <alignment horizontal="center" vertical="center" textRotation="90" wrapText="1"/>
    </xf>
    <xf numFmtId="49" fontId="22" fillId="33" borderId="38" xfId="41" applyNumberFormat="1" applyFont="1" applyFill="1" applyBorder="1" applyAlignment="1">
      <alignment horizontal="center" vertical="center" textRotation="90" wrapText="1"/>
    </xf>
    <xf numFmtId="49" fontId="22" fillId="33" borderId="16" xfId="41" applyNumberFormat="1" applyFont="1" applyFill="1" applyBorder="1" applyAlignment="1">
      <alignment horizontal="center" vertical="center" textRotation="90" wrapText="1"/>
    </xf>
    <xf numFmtId="0" fontId="21" fillId="38" borderId="16" xfId="41" applyFont="1" applyFill="1" applyBorder="1" applyAlignment="1">
      <alignment horizontal="right" vertical="center"/>
    </xf>
    <xf numFmtId="0" fontId="21" fillId="38" borderId="13" xfId="41" applyFont="1" applyFill="1" applyBorder="1" applyAlignment="1">
      <alignment horizontal="right" vertical="center"/>
    </xf>
    <xf numFmtId="0" fontId="20" fillId="38" borderId="17" xfId="41" applyFont="1" applyFill="1" applyBorder="1" applyAlignment="1">
      <alignment horizontal="left" vertical="center"/>
    </xf>
    <xf numFmtId="0" fontId="20" fillId="0" borderId="17" xfId="41" applyFont="1" applyBorder="1" applyAlignment="1">
      <alignment horizontal="left" vertical="center" wrapText="1"/>
    </xf>
    <xf numFmtId="0" fontId="20" fillId="35" borderId="16" xfId="41" applyFont="1" applyFill="1" applyBorder="1" applyAlignment="1">
      <alignment horizontal="center" vertical="center" wrapText="1"/>
    </xf>
    <xf numFmtId="0" fontId="23" fillId="43" borderId="40" xfId="0" applyFont="1" applyFill="1" applyBorder="1" applyAlignment="1">
      <alignment horizontal="left" vertical="top" wrapText="1"/>
    </xf>
    <xf numFmtId="0" fontId="23" fillId="43" borderId="16" xfId="0" applyFont="1" applyFill="1" applyBorder="1" applyAlignment="1">
      <alignment horizontal="left" vertical="top" wrapText="1"/>
    </xf>
    <xf numFmtId="0" fontId="23" fillId="43" borderId="20" xfId="0" applyFont="1" applyFill="1" applyBorder="1" applyAlignment="1">
      <alignment horizontal="left" vertical="top" wrapText="1"/>
    </xf>
    <xf numFmtId="0" fontId="23" fillId="43" borderId="48" xfId="0" applyFont="1" applyFill="1" applyBorder="1" applyAlignment="1">
      <alignment horizontal="left" vertical="top" wrapText="1"/>
    </xf>
    <xf numFmtId="0" fontId="23" fillId="43" borderId="36" xfId="0" applyFont="1" applyFill="1" applyBorder="1" applyAlignment="1">
      <alignment horizontal="left" vertical="top" wrapText="1"/>
    </xf>
    <xf numFmtId="0" fontId="23" fillId="43" borderId="49" xfId="0" applyFont="1" applyFill="1" applyBorder="1" applyAlignment="1">
      <alignment horizontal="left" vertical="top" wrapText="1"/>
    </xf>
    <xf numFmtId="0" fontId="22" fillId="41" borderId="22" xfId="0" applyFont="1" applyFill="1" applyBorder="1" applyAlignment="1">
      <alignment horizontal="right" vertical="top" wrapText="1"/>
    </xf>
    <xf numFmtId="0" fontId="22" fillId="41" borderId="24" xfId="0" applyFont="1" applyFill="1" applyBorder="1" applyAlignment="1">
      <alignment horizontal="right" vertical="top" wrapText="1"/>
    </xf>
    <xf numFmtId="0" fontId="22" fillId="41" borderId="23" xfId="0" applyFont="1" applyFill="1" applyBorder="1" applyAlignment="1">
      <alignment horizontal="right" vertical="top" wrapText="1"/>
    </xf>
    <xf numFmtId="0" fontId="23" fillId="44" borderId="22" xfId="0" applyFont="1" applyFill="1" applyBorder="1" applyAlignment="1">
      <alignment horizontal="left" vertical="top" wrapText="1"/>
    </xf>
    <xf numFmtId="0" fontId="23" fillId="44" borderId="24" xfId="0" applyFont="1" applyFill="1" applyBorder="1" applyAlignment="1">
      <alignment horizontal="left" vertical="top" wrapText="1"/>
    </xf>
    <xf numFmtId="0" fontId="23" fillId="44" borderId="23" xfId="0" applyFont="1" applyFill="1" applyBorder="1" applyAlignment="1">
      <alignment horizontal="left" vertical="top" wrapText="1"/>
    </xf>
    <xf numFmtId="0" fontId="22" fillId="41" borderId="29" xfId="0" applyFont="1" applyFill="1" applyBorder="1" applyAlignment="1">
      <alignment horizontal="right" vertical="top" wrapText="1"/>
    </xf>
    <xf numFmtId="0" fontId="22" fillId="41" borderId="26" xfId="0" applyFont="1" applyFill="1" applyBorder="1" applyAlignment="1">
      <alignment horizontal="right" vertical="top" wrapText="1"/>
    </xf>
    <xf numFmtId="0" fontId="22" fillId="41" borderId="30" xfId="0" applyFont="1" applyFill="1" applyBorder="1" applyAlignment="1">
      <alignment horizontal="right" vertical="top" wrapText="1"/>
    </xf>
    <xf numFmtId="0" fontId="23" fillId="0" borderId="56" xfId="41" applyFont="1" applyBorder="1" applyAlignment="1">
      <alignment horizontal="center" vertical="center" wrapText="1"/>
    </xf>
    <xf numFmtId="0" fontId="23" fillId="0" borderId="31" xfId="41" applyFont="1" applyBorder="1" applyAlignment="1">
      <alignment horizontal="center" vertical="center" wrapText="1"/>
    </xf>
    <xf numFmtId="0" fontId="21" fillId="34" borderId="22" xfId="41" applyFont="1" applyFill="1" applyBorder="1" applyAlignment="1">
      <alignment horizontal="right" vertical="center" wrapText="1"/>
    </xf>
    <xf numFmtId="0" fontId="21" fillId="34" borderId="24" xfId="41" applyFont="1" applyFill="1" applyBorder="1" applyAlignment="1">
      <alignment horizontal="right" vertical="center" wrapText="1"/>
    </xf>
    <xf numFmtId="0" fontId="21" fillId="34" borderId="23" xfId="41" applyFont="1" applyFill="1" applyBorder="1" applyAlignment="1">
      <alignment horizontal="right" vertical="center" wrapText="1"/>
    </xf>
    <xf numFmtId="0" fontId="21" fillId="37" borderId="22" xfId="41" applyFont="1" applyFill="1" applyBorder="1" applyAlignment="1">
      <alignment horizontal="right" vertical="center"/>
    </xf>
    <xf numFmtId="0" fontId="21" fillId="37" borderId="24" xfId="41" applyFont="1" applyFill="1" applyBorder="1" applyAlignment="1">
      <alignment horizontal="right" vertical="center"/>
    </xf>
    <xf numFmtId="0" fontId="21" fillId="37" borderId="23" xfId="41" applyFont="1" applyFill="1" applyBorder="1" applyAlignment="1">
      <alignment horizontal="right" vertical="center"/>
    </xf>
    <xf numFmtId="0" fontId="21" fillId="38" borderId="22" xfId="41" applyFont="1" applyFill="1" applyBorder="1" applyAlignment="1">
      <alignment horizontal="right" vertical="center" wrapText="1"/>
    </xf>
    <xf numFmtId="0" fontId="21" fillId="38" borderId="24" xfId="41" applyFont="1" applyFill="1" applyBorder="1" applyAlignment="1">
      <alignment horizontal="right" vertical="center" wrapText="1"/>
    </xf>
    <xf numFmtId="0" fontId="21" fillId="38" borderId="23" xfId="41" applyFont="1" applyFill="1" applyBorder="1" applyAlignment="1">
      <alignment horizontal="right" vertical="center" wrapText="1"/>
    </xf>
    <xf numFmtId="0" fontId="25" fillId="0" borderId="16" xfId="41" applyFont="1" applyBorder="1" applyAlignment="1">
      <alignment horizontal="left" vertical="center" wrapText="1"/>
    </xf>
    <xf numFmtId="0" fontId="22" fillId="42" borderId="29" xfId="0" applyFont="1" applyFill="1" applyBorder="1" applyAlignment="1">
      <alignment horizontal="left" vertical="top" wrapText="1"/>
    </xf>
    <xf numFmtId="0" fontId="22" fillId="42" borderId="26" xfId="0" applyFont="1" applyFill="1" applyBorder="1" applyAlignment="1">
      <alignment horizontal="left" vertical="top" wrapText="1"/>
    </xf>
    <xf numFmtId="0" fontId="22" fillId="42" borderId="30" xfId="0" applyFont="1" applyFill="1" applyBorder="1" applyAlignment="1">
      <alignment horizontal="left" vertical="top" wrapText="1"/>
    </xf>
    <xf numFmtId="0" fontId="23" fillId="0" borderId="37" xfId="0" applyFont="1" applyBorder="1" applyAlignment="1">
      <alignment horizontal="left" vertical="top" wrapText="1"/>
    </xf>
    <xf numFmtId="0" fontId="23" fillId="0" borderId="38" xfId="0" applyFont="1" applyBorder="1" applyAlignment="1">
      <alignment horizontal="left" vertical="top" wrapText="1"/>
    </xf>
    <xf numFmtId="0" fontId="23" fillId="0" borderId="39" xfId="0" applyFont="1" applyBorder="1" applyAlignment="1">
      <alignment horizontal="left" vertical="top" wrapText="1"/>
    </xf>
    <xf numFmtId="0" fontId="23" fillId="0" borderId="40" xfId="0" applyFont="1" applyBorder="1" applyAlignment="1">
      <alignment horizontal="left" vertical="top" wrapText="1"/>
    </xf>
    <xf numFmtId="0" fontId="23" fillId="0" borderId="16" xfId="0" applyFont="1" applyBorder="1" applyAlignment="1">
      <alignment horizontal="left" vertical="top" wrapText="1"/>
    </xf>
    <xf numFmtId="0" fontId="23" fillId="0" borderId="20" xfId="0" applyFont="1" applyBorder="1" applyAlignment="1">
      <alignment horizontal="left" vertical="top" wrapText="1"/>
    </xf>
    <xf numFmtId="0" fontId="23" fillId="0" borderId="48" xfId="0" applyFont="1" applyBorder="1" applyAlignment="1">
      <alignment horizontal="left" vertical="top" wrapText="1"/>
    </xf>
    <xf numFmtId="0" fontId="23" fillId="0" borderId="36" xfId="0" applyFont="1" applyBorder="1" applyAlignment="1">
      <alignment horizontal="left" vertical="top" wrapText="1"/>
    </xf>
    <xf numFmtId="0" fontId="22" fillId="40" borderId="52" xfId="0" applyFont="1" applyFill="1" applyBorder="1" applyAlignment="1">
      <alignment horizontal="right" vertical="top" wrapText="1"/>
    </xf>
    <xf numFmtId="0" fontId="22" fillId="40" borderId="10" xfId="0" applyFont="1" applyFill="1" applyBorder="1" applyAlignment="1">
      <alignment horizontal="right" vertical="top" wrapText="1"/>
    </xf>
    <xf numFmtId="0" fontId="22" fillId="40" borderId="44" xfId="0" applyFont="1" applyFill="1" applyBorder="1" applyAlignment="1">
      <alignment horizontal="right" vertical="top" wrapText="1"/>
    </xf>
    <xf numFmtId="0" fontId="23" fillId="0" borderId="18" xfId="41" applyFont="1" applyBorder="1" applyAlignment="1">
      <alignment horizontal="center" vertical="center" wrapText="1"/>
    </xf>
    <xf numFmtId="0" fontId="23" fillId="0" borderId="13" xfId="41" applyFont="1" applyBorder="1" applyAlignment="1">
      <alignment horizontal="center" vertical="center" wrapText="1"/>
    </xf>
    <xf numFmtId="0" fontId="23" fillId="0" borderId="14" xfId="41" applyFont="1" applyBorder="1" applyAlignment="1">
      <alignment horizontal="center" vertical="center" wrapText="1"/>
    </xf>
    <xf numFmtId="0" fontId="20" fillId="0" borderId="16" xfId="41" applyFont="1" applyBorder="1" applyAlignment="1">
      <alignment horizontal="center" vertical="center"/>
    </xf>
    <xf numFmtId="0" fontId="20" fillId="38" borderId="16" xfId="41" applyFont="1" applyFill="1" applyBorder="1" applyAlignment="1">
      <alignment horizontal="center" vertical="center" wrapText="1"/>
    </xf>
    <xf numFmtId="0" fontId="23" fillId="0" borderId="27" xfId="41" applyFont="1" applyBorder="1" applyAlignment="1">
      <alignment horizontal="center" vertical="center" wrapText="1"/>
    </xf>
    <xf numFmtId="0" fontId="22" fillId="39" borderId="22" xfId="0" applyFont="1" applyFill="1" applyBorder="1" applyAlignment="1">
      <alignment horizontal="center" vertical="top" wrapText="1"/>
    </xf>
    <xf numFmtId="0" fontId="22" fillId="39" borderId="24" xfId="0" applyFont="1" applyFill="1" applyBorder="1" applyAlignment="1">
      <alignment horizontal="center" vertical="top" wrapText="1"/>
    </xf>
    <xf numFmtId="0" fontId="22" fillId="40" borderId="22" xfId="0" applyFont="1" applyFill="1" applyBorder="1" applyAlignment="1">
      <alignment horizontal="center" vertical="top" wrapText="1"/>
    </xf>
    <xf numFmtId="0" fontId="22" fillId="40" borderId="24" xfId="0" applyFont="1" applyFill="1" applyBorder="1" applyAlignment="1">
      <alignment horizontal="center" vertical="top" wrapText="1"/>
    </xf>
    <xf numFmtId="0" fontId="22" fillId="40" borderId="23" xfId="0" applyFont="1" applyFill="1" applyBorder="1" applyAlignment="1">
      <alignment horizontal="center" vertical="top" wrapText="1"/>
    </xf>
    <xf numFmtId="0" fontId="30" fillId="45" borderId="30" xfId="0" applyFont="1" applyFill="1" applyBorder="1" applyAlignment="1">
      <alignment horizontal="center" vertical="center" wrapText="1"/>
    </xf>
    <xf numFmtId="0" fontId="30" fillId="45" borderId="44" xfId="0" applyFont="1" applyFill="1" applyBorder="1" applyAlignment="1">
      <alignment horizontal="center" vertical="center" wrapText="1"/>
    </xf>
    <xf numFmtId="0" fontId="31" fillId="45" borderId="33" xfId="0" applyFont="1" applyFill="1" applyBorder="1" applyAlignment="1">
      <alignment horizontal="center" vertical="center" wrapText="1"/>
    </xf>
    <xf numFmtId="0" fontId="31" fillId="45" borderId="44" xfId="0" applyFont="1" applyFill="1" applyBorder="1" applyAlignment="1">
      <alignment horizontal="center" vertical="center" wrapText="1"/>
    </xf>
    <xf numFmtId="0" fontId="31" fillId="0" borderId="33" xfId="0" applyFont="1" applyBorder="1" applyAlignment="1">
      <alignment horizontal="left" vertical="center" wrapText="1"/>
    </xf>
    <xf numFmtId="0" fontId="31" fillId="0" borderId="44" xfId="0" applyFont="1" applyBorder="1" applyAlignment="1">
      <alignment horizontal="justify" vertical="center" wrapText="1"/>
    </xf>
    <xf numFmtId="0" fontId="31" fillId="46" borderId="44" xfId="0" applyFont="1" applyFill="1" applyBorder="1" applyAlignment="1">
      <alignment horizontal="center" vertical="center" wrapText="1"/>
    </xf>
    <xf numFmtId="0" fontId="31" fillId="0" borderId="44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left" vertical="center" wrapText="1"/>
    </xf>
    <xf numFmtId="0" fontId="31" fillId="0" borderId="23" xfId="0" applyFont="1" applyBorder="1" applyAlignment="1">
      <alignment horizontal="justify" vertical="center" wrapText="1"/>
    </xf>
    <xf numFmtId="0" fontId="31" fillId="46" borderId="23" xfId="0" applyFont="1" applyFill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46" borderId="44" xfId="0" applyFont="1" applyFill="1" applyBorder="1" applyAlignment="1">
      <alignment horizontal="justify" vertical="center" wrapText="1"/>
    </xf>
    <xf numFmtId="0" fontId="31" fillId="46" borderId="33" xfId="0" applyFont="1" applyFill="1" applyBorder="1" applyAlignment="1">
      <alignment horizontal="left" vertical="center" wrapText="1"/>
    </xf>
    <xf numFmtId="0" fontId="30" fillId="45" borderId="28" xfId="0" applyFont="1" applyFill="1" applyBorder="1" applyAlignment="1">
      <alignment horizontal="center" vertical="center" wrapText="1"/>
    </xf>
    <xf numFmtId="0" fontId="30" fillId="45" borderId="58" xfId="0" applyFont="1" applyFill="1" applyBorder="1" applyAlignment="1">
      <alignment horizontal="center" vertical="center" wrapText="1"/>
    </xf>
    <xf numFmtId="0" fontId="30" fillId="45" borderId="24" xfId="0" applyFont="1" applyFill="1" applyBorder="1" applyAlignment="1">
      <alignment horizontal="center" vertical="center" wrapText="1"/>
    </xf>
    <xf numFmtId="0" fontId="30" fillId="45" borderId="22" xfId="0" applyFont="1" applyFill="1" applyBorder="1" applyAlignment="1">
      <alignment horizontal="center" vertical="center" wrapText="1"/>
    </xf>
    <xf numFmtId="0" fontId="30" fillId="45" borderId="59" xfId="0" applyFont="1" applyFill="1" applyBorder="1" applyAlignment="1">
      <alignment horizontal="center" vertical="center" wrapText="1"/>
    </xf>
    <xf numFmtId="0" fontId="30" fillId="45" borderId="30" xfId="0" applyFont="1" applyFill="1" applyBorder="1" applyAlignment="1">
      <alignment horizontal="center" vertical="center" wrapText="1"/>
    </xf>
    <xf numFmtId="0" fontId="30" fillId="45" borderId="60" xfId="0" applyFont="1" applyFill="1" applyBorder="1" applyAlignment="1">
      <alignment horizontal="center" vertical="center" wrapText="1"/>
    </xf>
    <xf numFmtId="0" fontId="30" fillId="46" borderId="22" xfId="0" applyFont="1" applyFill="1" applyBorder="1" applyAlignment="1">
      <alignment horizontal="center" vertical="center" wrapText="1"/>
    </xf>
    <xf numFmtId="0" fontId="30" fillId="46" borderId="24" xfId="0" applyFont="1" applyFill="1" applyBorder="1" applyAlignment="1">
      <alignment horizontal="center" vertical="center" wrapText="1"/>
    </xf>
    <xf numFmtId="0" fontId="30" fillId="46" borderId="23" xfId="0" applyFont="1" applyFill="1" applyBorder="1" applyAlignment="1">
      <alignment horizontal="center" vertical="center" wrapText="1"/>
    </xf>
    <xf numFmtId="0" fontId="30" fillId="47" borderId="22" xfId="0" applyFont="1" applyFill="1" applyBorder="1" applyAlignment="1">
      <alignment horizontal="justify" vertical="center" wrapText="1"/>
    </xf>
    <xf numFmtId="0" fontId="30" fillId="47" borderId="24" xfId="0" applyFont="1" applyFill="1" applyBorder="1" applyAlignment="1">
      <alignment horizontal="justify" vertical="center" wrapText="1"/>
    </xf>
    <xf numFmtId="0" fontId="30" fillId="47" borderId="23" xfId="0" applyFont="1" applyFill="1" applyBorder="1" applyAlignment="1">
      <alignment horizontal="justify" vertical="center" wrapText="1"/>
    </xf>
    <xf numFmtId="0" fontId="30" fillId="47" borderId="59" xfId="0" applyFont="1" applyFill="1" applyBorder="1" applyAlignment="1">
      <alignment horizontal="justify" vertical="center" wrapText="1"/>
    </xf>
    <xf numFmtId="0" fontId="30" fillId="48" borderId="22" xfId="0" applyFont="1" applyFill="1" applyBorder="1" applyAlignment="1">
      <alignment horizontal="justify" vertical="center" wrapText="1"/>
    </xf>
    <xf numFmtId="0" fontId="30" fillId="48" borderId="24" xfId="0" applyFont="1" applyFill="1" applyBorder="1" applyAlignment="1">
      <alignment horizontal="justify" vertical="center" wrapText="1"/>
    </xf>
    <xf numFmtId="0" fontId="30" fillId="48" borderId="59" xfId="0" applyFont="1" applyFill="1" applyBorder="1" applyAlignment="1">
      <alignment horizontal="justify" vertical="center" wrapText="1"/>
    </xf>
    <xf numFmtId="2" fontId="23" fillId="0" borderId="17" xfId="41" applyNumberFormat="1" applyFont="1" applyFill="1" applyBorder="1" applyAlignment="1">
      <alignment horizontal="center" vertical="center" wrapText="1"/>
    </xf>
    <xf numFmtId="0" fontId="23" fillId="0" borderId="16" xfId="41" applyFont="1" applyFill="1" applyBorder="1" applyAlignment="1">
      <alignment vertical="center" wrapText="1"/>
    </xf>
    <xf numFmtId="0" fontId="22" fillId="34" borderId="16" xfId="41" applyFont="1" applyFill="1" applyBorder="1" applyAlignment="1">
      <alignment horizontal="left" vertical="center" wrapText="1"/>
    </xf>
    <xf numFmtId="0" fontId="22" fillId="34" borderId="20" xfId="41" applyFont="1" applyFill="1" applyBorder="1" applyAlignment="1">
      <alignment horizontal="left" vertical="center" wrapText="1"/>
    </xf>
    <xf numFmtId="0" fontId="21" fillId="35" borderId="16" xfId="41" applyFont="1" applyFill="1" applyBorder="1" applyAlignment="1">
      <alignment horizontal="left" vertical="center"/>
    </xf>
    <xf numFmtId="0" fontId="21" fillId="35" borderId="20" xfId="41" applyFont="1" applyFill="1" applyBorder="1" applyAlignment="1">
      <alignment horizontal="left" vertical="center"/>
    </xf>
    <xf numFmtId="0" fontId="21" fillId="38" borderId="16" xfId="41" applyFont="1" applyFill="1" applyBorder="1" applyAlignment="1">
      <alignment horizontal="left" vertical="center"/>
    </xf>
    <xf numFmtId="0" fontId="21" fillId="38" borderId="20" xfId="41" applyFont="1" applyFill="1" applyBorder="1" applyAlignment="1">
      <alignment horizontal="left" vertical="center"/>
    </xf>
    <xf numFmtId="164" fontId="22" fillId="37" borderId="55" xfId="41" applyNumberFormat="1" applyFont="1" applyFill="1" applyBorder="1" applyAlignment="1">
      <alignment horizontal="center" vertical="center"/>
    </xf>
    <xf numFmtId="0" fontId="23" fillId="34" borderId="40" xfId="41" applyFont="1" applyFill="1" applyBorder="1" applyAlignment="1">
      <alignment vertical="center" wrapText="1"/>
    </xf>
    <xf numFmtId="164" fontId="21" fillId="38" borderId="55" xfId="41" applyNumberFormat="1" applyFont="1" applyFill="1" applyBorder="1" applyAlignment="1">
      <alignment horizontal="center" vertical="center"/>
    </xf>
    <xf numFmtId="164" fontId="21" fillId="37" borderId="61" xfId="41" applyNumberFormat="1" applyFont="1" applyFill="1" applyBorder="1" applyAlignment="1">
      <alignment horizontal="center" vertical="center"/>
    </xf>
    <xf numFmtId="164" fontId="22" fillId="34" borderId="55" xfId="41" applyNumberFormat="1" applyFont="1" applyFill="1" applyBorder="1" applyAlignment="1">
      <alignment horizontal="center" vertical="center" wrapText="1"/>
    </xf>
    <xf numFmtId="0" fontId="22" fillId="38" borderId="62" xfId="41" applyFont="1" applyFill="1" applyBorder="1" applyAlignment="1">
      <alignment horizontal="right" vertical="center" wrapText="1"/>
    </xf>
    <xf numFmtId="164" fontId="22" fillId="38" borderId="53" xfId="41" applyNumberFormat="1" applyFont="1" applyFill="1" applyBorder="1" applyAlignment="1">
      <alignment horizontal="center" vertical="center"/>
    </xf>
    <xf numFmtId="164" fontId="22" fillId="38" borderId="54" xfId="41" applyNumberFormat="1" applyFont="1" applyFill="1" applyBorder="1" applyAlignment="1">
      <alignment horizontal="center" vertical="center"/>
    </xf>
    <xf numFmtId="164" fontId="22" fillId="38" borderId="55" xfId="41" applyNumberFormat="1" applyFont="1" applyFill="1" applyBorder="1" applyAlignment="1">
      <alignment horizontal="center" vertical="center"/>
    </xf>
    <xf numFmtId="0" fontId="21" fillId="37" borderId="18" xfId="41" applyFont="1" applyFill="1" applyBorder="1" applyAlignment="1">
      <alignment horizontal="right" vertical="center"/>
    </xf>
    <xf numFmtId="164" fontId="22" fillId="37" borderId="53" xfId="41" applyNumberFormat="1" applyFont="1" applyFill="1" applyBorder="1" applyAlignment="1">
      <alignment horizontal="center" vertical="center"/>
    </xf>
    <xf numFmtId="0" fontId="21" fillId="35" borderId="13" xfId="41" applyFont="1" applyFill="1" applyBorder="1" applyAlignment="1">
      <alignment horizontal="left" vertical="center"/>
    </xf>
    <xf numFmtId="0" fontId="21" fillId="35" borderId="42" xfId="41" applyFont="1" applyFill="1" applyBorder="1" applyAlignment="1">
      <alignment horizontal="left" vertical="center"/>
    </xf>
    <xf numFmtId="0" fontId="21" fillId="38" borderId="27" xfId="41" applyFont="1" applyFill="1" applyBorder="1" applyAlignment="1">
      <alignment horizontal="right" vertical="center"/>
    </xf>
    <xf numFmtId="0" fontId="22" fillId="49" borderId="53" xfId="41" applyFont="1" applyFill="1" applyBorder="1" applyAlignment="1">
      <alignment horizontal="center" vertical="center"/>
    </xf>
    <xf numFmtId="164" fontId="22" fillId="49" borderId="54" xfId="41" applyNumberFormat="1" applyFont="1" applyFill="1" applyBorder="1" applyAlignment="1">
      <alignment horizontal="center" vertical="center"/>
    </xf>
    <xf numFmtId="164" fontId="22" fillId="49" borderId="55" xfId="41" applyNumberFormat="1" applyFont="1" applyFill="1" applyBorder="1" applyAlignment="1">
      <alignment horizontal="center" vertical="center"/>
    </xf>
    <xf numFmtId="0" fontId="22" fillId="49" borderId="11" xfId="41" applyFont="1" applyFill="1" applyBorder="1" applyAlignment="1">
      <alignment horizontal="center" vertical="center"/>
    </xf>
    <xf numFmtId="2" fontId="22" fillId="49" borderId="54" xfId="41" applyNumberFormat="1" applyFont="1" applyFill="1" applyBorder="1" applyAlignment="1">
      <alignment horizontal="center" vertical="center"/>
    </xf>
    <xf numFmtId="2" fontId="22" fillId="49" borderId="55" xfId="41" applyNumberFormat="1" applyFont="1" applyFill="1" applyBorder="1" applyAlignment="1">
      <alignment horizontal="center" vertical="center"/>
    </xf>
    <xf numFmtId="0" fontId="22" fillId="49" borderId="54" xfId="41" applyFont="1" applyFill="1" applyBorder="1" applyAlignment="1">
      <alignment horizontal="center" vertical="center"/>
    </xf>
    <xf numFmtId="0" fontId="22" fillId="49" borderId="55" xfId="41" applyFont="1" applyFill="1" applyBorder="1" applyAlignment="1">
      <alignment horizontal="center" vertical="center"/>
    </xf>
    <xf numFmtId="164" fontId="22" fillId="49" borderId="12" xfId="41" applyNumberFormat="1" applyFont="1" applyFill="1" applyBorder="1" applyAlignment="1">
      <alignment horizontal="center" vertical="center"/>
    </xf>
    <xf numFmtId="164" fontId="22" fillId="49" borderId="61" xfId="41" applyNumberFormat="1" applyFont="1" applyFill="1" applyBorder="1" applyAlignment="1">
      <alignment horizontal="center" vertical="center"/>
    </xf>
    <xf numFmtId="0" fontId="21" fillId="35" borderId="18" xfId="41" applyFont="1" applyFill="1" applyBorder="1" applyAlignment="1">
      <alignment horizontal="right" vertical="center" wrapText="1"/>
    </xf>
    <xf numFmtId="0" fontId="21" fillId="34" borderId="13" xfId="41" applyFont="1" applyFill="1" applyBorder="1" applyAlignment="1">
      <alignment horizontal="left" vertical="center" wrapText="1"/>
    </xf>
    <xf numFmtId="0" fontId="21" fillId="34" borderId="42" xfId="41" applyFont="1" applyFill="1" applyBorder="1" applyAlignment="1">
      <alignment horizontal="left" vertical="center" wrapText="1"/>
    </xf>
    <xf numFmtId="0" fontId="22" fillId="37" borderId="16" xfId="41" applyFont="1" applyFill="1" applyBorder="1" applyAlignment="1">
      <alignment horizontal="left" vertical="center" wrapText="1"/>
    </xf>
    <xf numFmtId="0" fontId="22" fillId="37" borderId="20" xfId="41" applyFont="1" applyFill="1" applyBorder="1" applyAlignment="1">
      <alignment horizontal="left" vertical="center" wrapText="1"/>
    </xf>
    <xf numFmtId="0" fontId="22" fillId="38" borderId="16" xfId="41" applyFont="1" applyFill="1" applyBorder="1" applyAlignment="1">
      <alignment horizontal="left" vertical="center" wrapText="1"/>
    </xf>
    <xf numFmtId="0" fontId="22" fillId="38" borderId="20" xfId="41" applyFont="1" applyFill="1" applyBorder="1" applyAlignment="1">
      <alignment horizontal="left" vertical="center" wrapText="1"/>
    </xf>
    <xf numFmtId="0" fontId="22" fillId="49" borderId="11" xfId="41" applyFont="1" applyFill="1" applyBorder="1" applyAlignment="1">
      <alignment horizontal="center" vertical="center" wrapText="1"/>
    </xf>
    <xf numFmtId="0" fontId="23" fillId="0" borderId="13" xfId="41" applyFont="1" applyFill="1" applyBorder="1" applyAlignment="1">
      <alignment horizontal="left" vertical="center" wrapText="1"/>
    </xf>
    <xf numFmtId="0" fontId="23" fillId="0" borderId="16" xfId="41" applyFont="1" applyFill="1" applyBorder="1" applyAlignment="1">
      <alignment horizontal="left" vertical="center" wrapText="1"/>
    </xf>
    <xf numFmtId="164" fontId="23" fillId="0" borderId="13" xfId="41" applyNumberFormat="1" applyFont="1" applyFill="1" applyBorder="1" applyAlignment="1">
      <alignment horizontal="center" vertical="center" wrapText="1"/>
    </xf>
    <xf numFmtId="164" fontId="23" fillId="0" borderId="14" xfId="41" applyNumberFormat="1" applyFont="1" applyFill="1" applyBorder="1" applyAlignment="1">
      <alignment horizontal="center" vertical="center" wrapText="1"/>
    </xf>
    <xf numFmtId="0" fontId="22" fillId="50" borderId="22" xfId="41" applyFont="1" applyFill="1" applyBorder="1" applyAlignment="1">
      <alignment horizontal="right" vertical="center" wrapText="1"/>
    </xf>
    <xf numFmtId="0" fontId="22" fillId="50" borderId="24" xfId="41" applyFont="1" applyFill="1" applyBorder="1" applyAlignment="1">
      <alignment horizontal="right" vertical="center" wrapText="1"/>
    </xf>
    <xf numFmtId="0" fontId="22" fillId="50" borderId="23" xfId="41" applyFont="1" applyFill="1" applyBorder="1" applyAlignment="1">
      <alignment horizontal="right" vertical="center" wrapText="1"/>
    </xf>
    <xf numFmtId="164" fontId="22" fillId="50" borderId="11" xfId="41" applyNumberFormat="1" applyFont="1" applyFill="1" applyBorder="1" applyAlignment="1">
      <alignment horizontal="center" vertical="center"/>
    </xf>
    <xf numFmtId="164" fontId="22" fillId="50" borderId="28" xfId="41" applyNumberFormat="1" applyFont="1" applyFill="1" applyBorder="1" applyAlignment="1">
      <alignment horizontal="center" vertical="center"/>
    </xf>
    <xf numFmtId="0" fontId="22" fillId="50" borderId="53" xfId="41" applyFont="1" applyFill="1" applyBorder="1" applyAlignment="1">
      <alignment horizontal="right" vertical="center"/>
    </xf>
    <xf numFmtId="0" fontId="22" fillId="50" borderId="54" xfId="41" applyFont="1" applyFill="1" applyBorder="1" applyAlignment="1">
      <alignment horizontal="right" vertical="center"/>
    </xf>
    <xf numFmtId="164" fontId="22" fillId="50" borderId="54" xfId="41" applyNumberFormat="1" applyFont="1" applyFill="1" applyBorder="1" applyAlignment="1">
      <alignment horizontal="center" vertical="center"/>
    </xf>
    <xf numFmtId="164" fontId="22" fillId="50" borderId="55" xfId="41" applyNumberFormat="1" applyFont="1" applyFill="1" applyBorder="1" applyAlignment="1">
      <alignment horizontal="center" vertical="center"/>
    </xf>
    <xf numFmtId="0" fontId="22" fillId="50" borderId="53" xfId="41" applyFont="1" applyFill="1" applyBorder="1" applyAlignment="1">
      <alignment horizontal="right" vertical="center" wrapText="1"/>
    </xf>
    <xf numFmtId="0" fontId="22" fillId="50" borderId="54" xfId="41" applyFont="1" applyFill="1" applyBorder="1" applyAlignment="1">
      <alignment horizontal="right" vertical="center" wrapText="1"/>
    </xf>
    <xf numFmtId="0" fontId="22" fillId="50" borderId="11" xfId="41" applyFont="1" applyFill="1" applyBorder="1" applyAlignment="1">
      <alignment horizontal="right" vertical="center"/>
    </xf>
    <xf numFmtId="0" fontId="22" fillId="50" borderId="12" xfId="41" applyFont="1" applyFill="1" applyBorder="1" applyAlignment="1">
      <alignment horizontal="right" vertical="center"/>
    </xf>
    <xf numFmtId="164" fontId="22" fillId="50" borderId="12" xfId="41" applyNumberFormat="1" applyFont="1" applyFill="1" applyBorder="1" applyAlignment="1">
      <alignment horizontal="center" vertical="center"/>
    </xf>
    <xf numFmtId="164" fontId="22" fillId="50" borderId="61" xfId="41" applyNumberFormat="1" applyFont="1" applyFill="1" applyBorder="1" applyAlignment="1">
      <alignment horizontal="center" vertical="center"/>
    </xf>
  </cellXfs>
  <cellStyles count="62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20% – paryškinimas 1 2" xfId="43" xr:uid="{6E7D4B0F-9C0F-4B79-A6E4-4325CA95693B}"/>
    <cellStyle name="20% – paryškinimas 2 2" xfId="46" xr:uid="{A5BC9A69-A6A3-444A-94A7-6E9F10EA8E3B}"/>
    <cellStyle name="20% – paryškinimas 3 2" xfId="49" xr:uid="{6ABE668B-270B-4040-8174-5AE6B18B411D}"/>
    <cellStyle name="20% – paryškinimas 4 2" xfId="52" xr:uid="{E84D9F9D-F7B4-480C-AC6E-74151C94B750}"/>
    <cellStyle name="20% – paryškinimas 5 2" xfId="55" xr:uid="{6126F2B2-1A7E-4E89-AE50-1C0CED0B0F89}"/>
    <cellStyle name="20% – paryškinimas 6 2" xfId="58" xr:uid="{7EBF9FCA-4DA8-45E2-82F6-FD9AF04751D2}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40% – paryškinimas 1 2" xfId="44" xr:uid="{4871774D-AA18-4322-A785-26F04E4F4EEC}"/>
    <cellStyle name="40% – paryškinimas 2 2" xfId="47" xr:uid="{5B3D809C-85EC-4D3B-8E35-69334A0D2F37}"/>
    <cellStyle name="40% – paryškinimas 3 2" xfId="50" xr:uid="{DEDB82C1-A977-46DD-8740-30C2CD18C3AF}"/>
    <cellStyle name="40% – paryškinimas 4 2" xfId="53" xr:uid="{5B0F9193-C740-41B2-A04C-59F2405EDA0B}"/>
    <cellStyle name="40% – paryškinimas 5 2" xfId="56" xr:uid="{0B93B995-5F10-43A1-9881-7B1D023308D7}"/>
    <cellStyle name="40% – paryškinimas 6 2" xfId="59" xr:uid="{9D00DB8D-262E-4658-9A49-C1D7C8CF3E5F}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60% – paryškinimas 1 2" xfId="45" xr:uid="{FA6154E4-8D95-4B7F-A2A9-9F4E3C7639DE}"/>
    <cellStyle name="60% – paryškinimas 2 2" xfId="48" xr:uid="{687134DC-AB5C-4C40-B413-5967F9C18203}"/>
    <cellStyle name="60% – paryškinimas 3 2" xfId="51" xr:uid="{9763E267-856A-4B19-9D8F-B72E06A92406}"/>
    <cellStyle name="60% – paryškinimas 4 2" xfId="54" xr:uid="{DABFB6AD-FD34-401C-9282-F73B496B0161}"/>
    <cellStyle name="60% – paryškinimas 5 2" xfId="57" xr:uid="{04B8C251-AEA4-4B01-B538-A3FDEF0C4B7E}"/>
    <cellStyle name="60% – paryškinimas 6 2" xfId="60" xr:uid="{03DBAA82-755B-48FD-80C9-2965182321DE}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 xr:uid="{6FAE3077-C3CD-4679-AC5F-380C12EB629B}"/>
    <cellStyle name="Note 2" xfId="42" xr:uid="{1635800C-D159-4343-A060-5F5A82A4697F}"/>
    <cellStyle name="Note 2 2" xfId="61" xr:uid="{5A060F88-3C91-42CB-A172-784DB141C3DD}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2"/>
  <sheetViews>
    <sheetView topLeftCell="A21" zoomScale="70" zoomScaleNormal="70" workbookViewId="0">
      <selection activeCell="I30" sqref="I30:I34"/>
    </sheetView>
  </sheetViews>
  <sheetFormatPr defaultRowHeight="15" x14ac:dyDescent="0.25"/>
  <cols>
    <col min="1" max="2" width="3.7109375" customWidth="1"/>
    <col min="3" max="3" width="3.42578125" customWidth="1"/>
    <col min="4" max="4" width="3.5703125" customWidth="1"/>
    <col min="5" max="5" width="3.42578125" customWidth="1"/>
    <col min="6" max="6" width="31.5703125" customWidth="1"/>
    <col min="7" max="7" width="15.85546875" customWidth="1"/>
    <col min="8" max="8" width="12.85546875" customWidth="1"/>
    <col min="9" max="9" width="40" customWidth="1"/>
    <col min="10" max="10" width="25.85546875" customWidth="1"/>
    <col min="12" max="12" width="20.140625" customWidth="1"/>
    <col min="13" max="13" width="20" customWidth="1"/>
    <col min="14" max="14" width="20.28515625" customWidth="1"/>
  </cols>
  <sheetData>
    <row r="1" spans="1:14" ht="18.75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13"/>
      <c r="N1" s="13"/>
    </row>
    <row r="2" spans="1:14" ht="18.75" x14ac:dyDescent="0.3">
      <c r="A2" s="127" t="s">
        <v>78</v>
      </c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3"/>
      <c r="N2" s="13"/>
    </row>
    <row r="3" spans="1:14" ht="18.75" x14ac:dyDescent="0.25">
      <c r="A3" s="118" t="s">
        <v>79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3"/>
      <c r="N3" s="13"/>
    </row>
    <row r="4" spans="1:14" ht="19.5" thickBot="1" x14ac:dyDescent="0.3">
      <c r="A4" s="117" t="s">
        <v>177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3"/>
      <c r="N4" s="13"/>
    </row>
    <row r="5" spans="1:14" ht="40.5" customHeight="1" x14ac:dyDescent="0.25">
      <c r="A5" s="128" t="s">
        <v>0</v>
      </c>
      <c r="B5" s="103" t="s">
        <v>1</v>
      </c>
      <c r="C5" s="103" t="s">
        <v>2</v>
      </c>
      <c r="D5" s="130" t="s">
        <v>3</v>
      </c>
      <c r="E5" s="130" t="s">
        <v>4</v>
      </c>
      <c r="F5" s="99" t="s">
        <v>83</v>
      </c>
      <c r="G5" s="99" t="s">
        <v>84</v>
      </c>
      <c r="H5" s="99" t="s">
        <v>5</v>
      </c>
      <c r="I5" s="99" t="s">
        <v>6</v>
      </c>
      <c r="J5" s="99" t="s">
        <v>7</v>
      </c>
      <c r="K5" s="103" t="s">
        <v>8</v>
      </c>
      <c r="L5" s="99" t="s">
        <v>82</v>
      </c>
      <c r="M5" s="99" t="s">
        <v>81</v>
      </c>
      <c r="N5" s="101" t="s">
        <v>80</v>
      </c>
    </row>
    <row r="6" spans="1:14" ht="42" customHeight="1" x14ac:dyDescent="0.25">
      <c r="A6" s="129"/>
      <c r="B6" s="104"/>
      <c r="C6" s="104"/>
      <c r="D6" s="131"/>
      <c r="E6" s="131"/>
      <c r="F6" s="100"/>
      <c r="G6" s="100"/>
      <c r="H6" s="100"/>
      <c r="I6" s="100"/>
      <c r="J6" s="100"/>
      <c r="K6" s="104"/>
      <c r="L6" s="94"/>
      <c r="M6" s="100"/>
      <c r="N6" s="102"/>
    </row>
    <row r="7" spans="1:14" ht="38.25" customHeight="1" x14ac:dyDescent="0.25">
      <c r="A7" s="129"/>
      <c r="B7" s="104"/>
      <c r="C7" s="104"/>
      <c r="D7" s="131"/>
      <c r="E7" s="131"/>
      <c r="F7" s="100"/>
      <c r="G7" s="100"/>
      <c r="H7" s="100"/>
      <c r="I7" s="100"/>
      <c r="J7" s="100"/>
      <c r="K7" s="104"/>
      <c r="L7" s="94"/>
      <c r="M7" s="100"/>
      <c r="N7" s="102"/>
    </row>
    <row r="8" spans="1:14" ht="18.75" x14ac:dyDescent="0.25">
      <c r="A8" s="40">
        <v>4</v>
      </c>
      <c r="B8" s="37">
        <v>2</v>
      </c>
      <c r="C8" s="55"/>
      <c r="D8" s="55"/>
      <c r="E8" s="55"/>
      <c r="F8" s="222" t="s">
        <v>213</v>
      </c>
      <c r="G8" s="222"/>
      <c r="H8" s="222"/>
      <c r="I8" s="222"/>
      <c r="J8" s="222"/>
      <c r="K8" s="222"/>
      <c r="L8" s="222"/>
      <c r="M8" s="222"/>
      <c r="N8" s="223"/>
    </row>
    <row r="9" spans="1:14" ht="18.75" x14ac:dyDescent="0.25">
      <c r="A9" s="34">
        <v>4</v>
      </c>
      <c r="B9" s="3">
        <v>2</v>
      </c>
      <c r="C9" s="3">
        <v>2</v>
      </c>
      <c r="D9" s="3" t="s">
        <v>9</v>
      </c>
      <c r="E9" s="3" t="s">
        <v>9</v>
      </c>
      <c r="F9" s="224" t="s">
        <v>85</v>
      </c>
      <c r="G9" s="224"/>
      <c r="H9" s="224"/>
      <c r="I9" s="224"/>
      <c r="J9" s="224"/>
      <c r="K9" s="224"/>
      <c r="L9" s="224"/>
      <c r="M9" s="224"/>
      <c r="N9" s="225"/>
    </row>
    <row r="10" spans="1:14" ht="18.75" x14ac:dyDescent="0.25">
      <c r="A10" s="34">
        <v>4</v>
      </c>
      <c r="B10" s="3">
        <v>2</v>
      </c>
      <c r="C10" s="4">
        <v>2</v>
      </c>
      <c r="D10" s="18">
        <v>2</v>
      </c>
      <c r="E10" s="19"/>
      <c r="F10" s="226" t="s">
        <v>86</v>
      </c>
      <c r="G10" s="226"/>
      <c r="H10" s="226"/>
      <c r="I10" s="226"/>
      <c r="J10" s="226"/>
      <c r="K10" s="226"/>
      <c r="L10" s="226"/>
      <c r="M10" s="226"/>
      <c r="N10" s="227"/>
    </row>
    <row r="11" spans="1:14" ht="18.75" x14ac:dyDescent="0.25">
      <c r="A11" s="91">
        <v>4</v>
      </c>
      <c r="B11" s="92">
        <v>2</v>
      </c>
      <c r="C11" s="136">
        <v>2</v>
      </c>
      <c r="D11" s="182">
        <v>2</v>
      </c>
      <c r="E11" s="181">
        <v>2</v>
      </c>
      <c r="F11" s="81" t="s">
        <v>10</v>
      </c>
      <c r="G11" s="115" t="s">
        <v>109</v>
      </c>
      <c r="H11" s="81" t="s">
        <v>11</v>
      </c>
      <c r="I11" s="106" t="s">
        <v>207</v>
      </c>
      <c r="J11" s="88" t="s">
        <v>12</v>
      </c>
      <c r="K11" s="10" t="s">
        <v>13</v>
      </c>
      <c r="L11" s="61">
        <v>0</v>
      </c>
      <c r="M11" s="61">
        <v>0</v>
      </c>
      <c r="N11" s="62">
        <v>0</v>
      </c>
    </row>
    <row r="12" spans="1:14" ht="18.75" customHeight="1" x14ac:dyDescent="0.25">
      <c r="A12" s="91"/>
      <c r="B12" s="92"/>
      <c r="C12" s="136"/>
      <c r="D12" s="182"/>
      <c r="E12" s="181"/>
      <c r="F12" s="81"/>
      <c r="G12" s="115"/>
      <c r="H12" s="81"/>
      <c r="I12" s="106"/>
      <c r="J12" s="88"/>
      <c r="K12" s="12" t="s">
        <v>14</v>
      </c>
      <c r="L12" s="61">
        <v>0</v>
      </c>
      <c r="M12" s="61">
        <v>0</v>
      </c>
      <c r="N12" s="62">
        <v>500</v>
      </c>
    </row>
    <row r="13" spans="1:14" ht="18.75" customHeight="1" thickBot="1" x14ac:dyDescent="0.3">
      <c r="A13" s="91"/>
      <c r="B13" s="92"/>
      <c r="C13" s="136"/>
      <c r="D13" s="182"/>
      <c r="E13" s="181"/>
      <c r="F13" s="81"/>
      <c r="G13" s="115"/>
      <c r="H13" s="81"/>
      <c r="I13" s="106"/>
      <c r="J13" s="88"/>
      <c r="K13" s="12" t="s">
        <v>46</v>
      </c>
      <c r="L13" s="61">
        <v>1022.1</v>
      </c>
      <c r="M13" s="61">
        <v>0</v>
      </c>
      <c r="N13" s="5">
        <v>0</v>
      </c>
    </row>
    <row r="14" spans="1:14" ht="19.5" thickBot="1" x14ac:dyDescent="0.3">
      <c r="A14" s="91"/>
      <c r="B14" s="92"/>
      <c r="C14" s="136"/>
      <c r="D14" s="182"/>
      <c r="E14" s="181"/>
      <c r="F14" s="81"/>
      <c r="G14" s="115"/>
      <c r="H14" s="81"/>
      <c r="I14" s="106"/>
      <c r="J14" s="112"/>
      <c r="K14" s="242" t="s">
        <v>16</v>
      </c>
      <c r="L14" s="243">
        <f>SUM(L11:L13)</f>
        <v>1022.1</v>
      </c>
      <c r="M14" s="243">
        <f>SUM(M11:M13)</f>
        <v>0</v>
      </c>
      <c r="N14" s="244">
        <f>SUM(N11:N13)</f>
        <v>500</v>
      </c>
    </row>
    <row r="15" spans="1:14" ht="18.75" x14ac:dyDescent="0.25">
      <c r="A15" s="91"/>
      <c r="B15" s="92"/>
      <c r="C15" s="136"/>
      <c r="D15" s="182"/>
      <c r="E15" s="181"/>
      <c r="F15" s="81"/>
      <c r="G15" s="115" t="s">
        <v>109</v>
      </c>
      <c r="H15" s="81" t="s">
        <v>17</v>
      </c>
      <c r="I15" s="106" t="s">
        <v>18</v>
      </c>
      <c r="J15" s="81" t="s">
        <v>19</v>
      </c>
      <c r="K15" s="15" t="s">
        <v>13</v>
      </c>
      <c r="L15" s="41">
        <v>0</v>
      </c>
      <c r="M15" s="41">
        <v>0</v>
      </c>
      <c r="N15" s="42">
        <v>0</v>
      </c>
    </row>
    <row r="16" spans="1:14" ht="18.75" x14ac:dyDescent="0.25">
      <c r="A16" s="91"/>
      <c r="B16" s="92"/>
      <c r="C16" s="136"/>
      <c r="D16" s="182"/>
      <c r="E16" s="181"/>
      <c r="F16" s="81"/>
      <c r="G16" s="115"/>
      <c r="H16" s="81"/>
      <c r="I16" s="106"/>
      <c r="J16" s="81"/>
      <c r="K16" s="8" t="s">
        <v>14</v>
      </c>
      <c r="L16" s="36">
        <v>0</v>
      </c>
      <c r="M16" s="36">
        <v>0</v>
      </c>
      <c r="N16" s="5">
        <v>350</v>
      </c>
    </row>
    <row r="17" spans="1:14" ht="19.5" thickBot="1" x14ac:dyDescent="0.3">
      <c r="A17" s="91"/>
      <c r="B17" s="92"/>
      <c r="C17" s="136"/>
      <c r="D17" s="182"/>
      <c r="E17" s="181"/>
      <c r="F17" s="81"/>
      <c r="G17" s="115"/>
      <c r="H17" s="81"/>
      <c r="I17" s="106"/>
      <c r="J17" s="81"/>
      <c r="K17" s="14" t="s">
        <v>206</v>
      </c>
      <c r="L17" s="44">
        <v>0</v>
      </c>
      <c r="M17" s="44">
        <v>0</v>
      </c>
      <c r="N17" s="7">
        <v>0</v>
      </c>
    </row>
    <row r="18" spans="1:14" ht="19.5" thickBot="1" x14ac:dyDescent="0.3">
      <c r="A18" s="91"/>
      <c r="B18" s="92"/>
      <c r="C18" s="136"/>
      <c r="D18" s="182"/>
      <c r="E18" s="181"/>
      <c r="F18" s="81"/>
      <c r="G18" s="115"/>
      <c r="H18" s="81"/>
      <c r="I18" s="106"/>
      <c r="J18" s="82"/>
      <c r="K18" s="242" t="s">
        <v>16</v>
      </c>
      <c r="L18" s="243">
        <f>SUM(L15:L17)</f>
        <v>0</v>
      </c>
      <c r="M18" s="243">
        <f t="shared" ref="M18:N18" si="0">SUM(M15:M17)</f>
        <v>0</v>
      </c>
      <c r="N18" s="244">
        <f t="shared" si="0"/>
        <v>350</v>
      </c>
    </row>
    <row r="19" spans="1:14" ht="18.75" x14ac:dyDescent="0.25">
      <c r="A19" s="91"/>
      <c r="B19" s="92"/>
      <c r="C19" s="136"/>
      <c r="D19" s="182"/>
      <c r="E19" s="181"/>
      <c r="F19" s="81"/>
      <c r="G19" s="115" t="s">
        <v>109</v>
      </c>
      <c r="H19" s="123" t="s">
        <v>20</v>
      </c>
      <c r="I19" s="106" t="s">
        <v>21</v>
      </c>
      <c r="J19" s="81" t="s">
        <v>12</v>
      </c>
      <c r="K19" s="15" t="s">
        <v>13</v>
      </c>
      <c r="L19" s="41">
        <v>0</v>
      </c>
      <c r="M19" s="41">
        <v>0</v>
      </c>
      <c r="N19" s="42">
        <v>0</v>
      </c>
    </row>
    <row r="20" spans="1:14" ht="18.75" x14ac:dyDescent="0.25">
      <c r="A20" s="91"/>
      <c r="B20" s="92"/>
      <c r="C20" s="136"/>
      <c r="D20" s="182"/>
      <c r="E20" s="181"/>
      <c r="F20" s="81"/>
      <c r="G20" s="115"/>
      <c r="H20" s="123"/>
      <c r="I20" s="106"/>
      <c r="J20" s="81"/>
      <c r="K20" s="8" t="s">
        <v>14</v>
      </c>
      <c r="L20" s="36">
        <v>0</v>
      </c>
      <c r="M20" s="36">
        <v>0</v>
      </c>
      <c r="N20" s="5">
        <v>100</v>
      </c>
    </row>
    <row r="21" spans="1:14" ht="19.5" thickBot="1" x14ac:dyDescent="0.3">
      <c r="A21" s="91"/>
      <c r="B21" s="92"/>
      <c r="C21" s="136"/>
      <c r="D21" s="182"/>
      <c r="E21" s="181"/>
      <c r="F21" s="81"/>
      <c r="G21" s="115"/>
      <c r="H21" s="123"/>
      <c r="I21" s="106"/>
      <c r="J21" s="81"/>
      <c r="K21" s="14" t="s">
        <v>46</v>
      </c>
      <c r="L21" s="44">
        <v>200</v>
      </c>
      <c r="M21" s="44">
        <v>0</v>
      </c>
      <c r="N21" s="7">
        <v>0</v>
      </c>
    </row>
    <row r="22" spans="1:14" ht="19.5" thickBot="1" x14ac:dyDescent="0.3">
      <c r="A22" s="91"/>
      <c r="B22" s="92"/>
      <c r="C22" s="136"/>
      <c r="D22" s="182"/>
      <c r="E22" s="181"/>
      <c r="F22" s="81"/>
      <c r="G22" s="115"/>
      <c r="H22" s="124"/>
      <c r="I22" s="125"/>
      <c r="J22" s="126"/>
      <c r="K22" s="245" t="s">
        <v>16</v>
      </c>
      <c r="L22" s="243">
        <f>SUM(L19:L21)</f>
        <v>200</v>
      </c>
      <c r="M22" s="243">
        <f t="shared" ref="M22:N22" si="1">SUM(M19:M21)</f>
        <v>0</v>
      </c>
      <c r="N22" s="244">
        <f t="shared" si="1"/>
        <v>100</v>
      </c>
    </row>
    <row r="23" spans="1:14" ht="18.75" customHeight="1" thickBot="1" x14ac:dyDescent="0.3">
      <c r="A23" s="91"/>
      <c r="B23" s="92"/>
      <c r="C23" s="136"/>
      <c r="D23" s="182"/>
      <c r="E23" s="181"/>
      <c r="F23" s="81"/>
      <c r="G23" s="178"/>
      <c r="H23" s="264" t="s">
        <v>22</v>
      </c>
      <c r="I23" s="265"/>
      <c r="J23" s="265"/>
      <c r="K23" s="266"/>
      <c r="L23" s="267">
        <f>L14+L18+L22</f>
        <v>1222.0999999999999</v>
      </c>
      <c r="M23" s="267">
        <f t="shared" ref="M23:N23" si="2">M14+M18+M22</f>
        <v>0</v>
      </c>
      <c r="N23" s="268">
        <f t="shared" si="2"/>
        <v>950</v>
      </c>
    </row>
    <row r="24" spans="1:14" ht="19.5" thickBot="1" x14ac:dyDescent="0.3">
      <c r="A24" s="229"/>
      <c r="B24" s="45"/>
      <c r="C24" s="46"/>
      <c r="D24" s="47"/>
      <c r="E24" s="53"/>
      <c r="F24" s="108" t="s">
        <v>23</v>
      </c>
      <c r="G24" s="109"/>
      <c r="H24" s="110"/>
      <c r="I24" s="110"/>
      <c r="J24" s="110"/>
      <c r="K24" s="233"/>
      <c r="L24" s="234">
        <f>L23</f>
        <v>1222.0999999999999</v>
      </c>
      <c r="M24" s="235">
        <f t="shared" ref="M24:N25" si="3">M23</f>
        <v>0</v>
      </c>
      <c r="N24" s="236">
        <f t="shared" si="3"/>
        <v>950</v>
      </c>
    </row>
    <row r="25" spans="1:14" ht="19.5" thickBot="1" x14ac:dyDescent="0.3">
      <c r="A25" s="229"/>
      <c r="B25" s="45"/>
      <c r="C25" s="46"/>
      <c r="D25" s="54"/>
      <c r="E25" s="17"/>
      <c r="F25" s="111" t="s">
        <v>24</v>
      </c>
      <c r="G25" s="111"/>
      <c r="H25" s="111"/>
      <c r="I25" s="111"/>
      <c r="J25" s="111"/>
      <c r="K25" s="237"/>
      <c r="L25" s="238">
        <f>L24</f>
        <v>1222.0999999999999</v>
      </c>
      <c r="M25" s="43">
        <f t="shared" si="3"/>
        <v>0</v>
      </c>
      <c r="N25" s="228">
        <f t="shared" si="3"/>
        <v>950</v>
      </c>
    </row>
    <row r="26" spans="1:14" ht="18.75" x14ac:dyDescent="0.25">
      <c r="A26" s="34">
        <v>4</v>
      </c>
      <c r="B26" s="3">
        <v>2</v>
      </c>
      <c r="C26" s="3">
        <v>3</v>
      </c>
      <c r="D26" s="45" t="s">
        <v>9</v>
      </c>
      <c r="E26" s="45"/>
      <c r="F26" s="239" t="s">
        <v>87</v>
      </c>
      <c r="G26" s="239"/>
      <c r="H26" s="239"/>
      <c r="I26" s="239"/>
      <c r="J26" s="239"/>
      <c r="K26" s="239"/>
      <c r="L26" s="239"/>
      <c r="M26" s="239"/>
      <c r="N26" s="240"/>
    </row>
    <row r="27" spans="1:14" ht="18.75" x14ac:dyDescent="0.25">
      <c r="A27" s="40">
        <v>4</v>
      </c>
      <c r="B27" s="38">
        <v>2</v>
      </c>
      <c r="C27" s="38">
        <v>3</v>
      </c>
      <c r="D27" s="39">
        <v>2</v>
      </c>
      <c r="E27" s="39" t="s">
        <v>9</v>
      </c>
      <c r="F27" s="226" t="s">
        <v>88</v>
      </c>
      <c r="G27" s="226"/>
      <c r="H27" s="226"/>
      <c r="I27" s="226"/>
      <c r="J27" s="226"/>
      <c r="K27" s="226"/>
      <c r="L27" s="226"/>
      <c r="M27" s="226"/>
      <c r="N27" s="227"/>
    </row>
    <row r="28" spans="1:14" ht="19.5" thickBot="1" x14ac:dyDescent="0.3">
      <c r="A28" s="91">
        <v>4</v>
      </c>
      <c r="B28" s="136">
        <v>2</v>
      </c>
      <c r="C28" s="136">
        <v>3</v>
      </c>
      <c r="D28" s="182">
        <v>2</v>
      </c>
      <c r="E28" s="181">
        <v>1</v>
      </c>
      <c r="F28" s="81" t="s">
        <v>25</v>
      </c>
      <c r="G28" s="122" t="s">
        <v>110</v>
      </c>
      <c r="H28" s="122" t="s">
        <v>26</v>
      </c>
      <c r="I28" s="106" t="s">
        <v>27</v>
      </c>
      <c r="J28" s="106" t="s">
        <v>28</v>
      </c>
      <c r="K28" s="6" t="s">
        <v>14</v>
      </c>
      <c r="L28" s="220">
        <v>20</v>
      </c>
      <c r="M28" s="63">
        <v>30</v>
      </c>
      <c r="N28" s="64">
        <v>35</v>
      </c>
    </row>
    <row r="29" spans="1:14" ht="39" customHeight="1" thickBot="1" x14ac:dyDescent="0.3">
      <c r="A29" s="91"/>
      <c r="B29" s="136"/>
      <c r="C29" s="136"/>
      <c r="D29" s="182"/>
      <c r="E29" s="181"/>
      <c r="F29" s="81"/>
      <c r="G29" s="179"/>
      <c r="H29" s="179"/>
      <c r="I29" s="106"/>
      <c r="J29" s="107"/>
      <c r="K29" s="242" t="s">
        <v>16</v>
      </c>
      <c r="L29" s="246">
        <f>SUM(L28)</f>
        <v>20</v>
      </c>
      <c r="M29" s="246">
        <f t="shared" ref="M29:N29" si="4">SUM(M28)</f>
        <v>30</v>
      </c>
      <c r="N29" s="247">
        <f t="shared" si="4"/>
        <v>35</v>
      </c>
    </row>
    <row r="30" spans="1:14" ht="18.75" x14ac:dyDescent="0.25">
      <c r="A30" s="91"/>
      <c r="B30" s="136"/>
      <c r="C30" s="136"/>
      <c r="D30" s="182"/>
      <c r="E30" s="181"/>
      <c r="F30" s="81"/>
      <c r="G30" s="122" t="s">
        <v>110</v>
      </c>
      <c r="H30" s="115" t="s">
        <v>29</v>
      </c>
      <c r="I30" s="221" t="s">
        <v>260</v>
      </c>
      <c r="J30" s="106" t="s">
        <v>30</v>
      </c>
      <c r="K30" s="9" t="s">
        <v>13</v>
      </c>
      <c r="L30" s="60">
        <v>106.2</v>
      </c>
      <c r="M30" s="65">
        <v>106.2</v>
      </c>
      <c r="N30" s="66">
        <v>106.2</v>
      </c>
    </row>
    <row r="31" spans="1:14" ht="18.75" x14ac:dyDescent="0.25">
      <c r="A31" s="91"/>
      <c r="B31" s="136"/>
      <c r="C31" s="136"/>
      <c r="D31" s="182"/>
      <c r="E31" s="181"/>
      <c r="F31" s="81"/>
      <c r="G31" s="180"/>
      <c r="H31" s="115"/>
      <c r="I31" s="221"/>
      <c r="J31" s="106"/>
      <c r="K31" s="10" t="s">
        <v>14</v>
      </c>
      <c r="L31" s="12">
        <v>0</v>
      </c>
      <c r="M31" s="61">
        <v>0</v>
      </c>
      <c r="N31" s="62">
        <v>0</v>
      </c>
    </row>
    <row r="32" spans="1:14" ht="18.75" x14ac:dyDescent="0.25">
      <c r="A32" s="91"/>
      <c r="B32" s="136"/>
      <c r="C32" s="136"/>
      <c r="D32" s="182"/>
      <c r="E32" s="181"/>
      <c r="F32" s="81"/>
      <c r="G32" s="180"/>
      <c r="H32" s="115"/>
      <c r="I32" s="221"/>
      <c r="J32" s="106"/>
      <c r="K32" s="10" t="s">
        <v>206</v>
      </c>
      <c r="L32" s="12">
        <v>12.5</v>
      </c>
      <c r="M32" s="61">
        <v>14</v>
      </c>
      <c r="N32" s="62">
        <v>15</v>
      </c>
    </row>
    <row r="33" spans="1:14" ht="19.5" thickBot="1" x14ac:dyDescent="0.3">
      <c r="A33" s="91"/>
      <c r="B33" s="136"/>
      <c r="C33" s="136"/>
      <c r="D33" s="182"/>
      <c r="E33" s="181"/>
      <c r="F33" s="81"/>
      <c r="G33" s="180"/>
      <c r="H33" s="115"/>
      <c r="I33" s="221"/>
      <c r="J33" s="106"/>
      <c r="K33" s="6" t="s">
        <v>206</v>
      </c>
      <c r="L33" s="11">
        <v>0</v>
      </c>
      <c r="M33" s="63">
        <v>0</v>
      </c>
      <c r="N33" s="64">
        <v>0</v>
      </c>
    </row>
    <row r="34" spans="1:14" ht="19.5" thickBot="1" x14ac:dyDescent="0.3">
      <c r="A34" s="91"/>
      <c r="B34" s="136"/>
      <c r="C34" s="136"/>
      <c r="D34" s="182"/>
      <c r="E34" s="181"/>
      <c r="F34" s="81"/>
      <c r="G34" s="179"/>
      <c r="H34" s="115"/>
      <c r="I34" s="221"/>
      <c r="J34" s="107"/>
      <c r="K34" s="242" t="s">
        <v>16</v>
      </c>
      <c r="L34" s="248">
        <f>SUM(L30:L33)</f>
        <v>118.7</v>
      </c>
      <c r="M34" s="243">
        <f>SUM(M30:M33)</f>
        <v>120.2</v>
      </c>
      <c r="N34" s="249">
        <f t="shared" ref="N34" si="5">SUM(N30:N33)</f>
        <v>121.2</v>
      </c>
    </row>
    <row r="35" spans="1:14" ht="19.5" thickBot="1" x14ac:dyDescent="0.3">
      <c r="A35" s="91"/>
      <c r="B35" s="136"/>
      <c r="C35" s="136"/>
      <c r="D35" s="182"/>
      <c r="E35" s="181"/>
      <c r="F35" s="81"/>
      <c r="G35" s="152" t="s">
        <v>110</v>
      </c>
      <c r="H35" s="115" t="s">
        <v>31</v>
      </c>
      <c r="I35" s="113" t="s">
        <v>32</v>
      </c>
      <c r="J35" s="113" t="s">
        <v>33</v>
      </c>
      <c r="K35" s="16" t="s">
        <v>206</v>
      </c>
      <c r="L35" s="67">
        <v>4</v>
      </c>
      <c r="M35" s="67">
        <v>4</v>
      </c>
      <c r="N35" s="68">
        <v>4</v>
      </c>
    </row>
    <row r="36" spans="1:14" ht="19.5" thickBot="1" x14ac:dyDescent="0.3">
      <c r="A36" s="91"/>
      <c r="B36" s="136"/>
      <c r="C36" s="136"/>
      <c r="D36" s="182"/>
      <c r="E36" s="181"/>
      <c r="F36" s="81"/>
      <c r="G36" s="153"/>
      <c r="H36" s="122"/>
      <c r="I36" s="119"/>
      <c r="J36" s="114"/>
      <c r="K36" s="245" t="s">
        <v>16</v>
      </c>
      <c r="L36" s="250">
        <f>SUM(L35)</f>
        <v>4</v>
      </c>
      <c r="M36" s="250">
        <f t="shared" ref="M36:N36" si="6">SUM(M35)</f>
        <v>4</v>
      </c>
      <c r="N36" s="251">
        <f t="shared" si="6"/>
        <v>4</v>
      </c>
    </row>
    <row r="37" spans="1:14" ht="19.5" thickBot="1" x14ac:dyDescent="0.3">
      <c r="A37" s="91"/>
      <c r="B37" s="136"/>
      <c r="C37" s="136"/>
      <c r="D37" s="182"/>
      <c r="E37" s="181"/>
      <c r="F37" s="83"/>
      <c r="G37" s="153"/>
      <c r="H37" s="269" t="s">
        <v>22</v>
      </c>
      <c r="I37" s="270"/>
      <c r="J37" s="270"/>
      <c r="K37" s="270"/>
      <c r="L37" s="271">
        <f>L29+L34+L36</f>
        <v>142.69999999999999</v>
      </c>
      <c r="M37" s="271">
        <f>M29+M34+M36</f>
        <v>154.19999999999999</v>
      </c>
      <c r="N37" s="272">
        <f>N29+N34+N36</f>
        <v>160.19999999999999</v>
      </c>
    </row>
    <row r="38" spans="1:14" ht="19.5" thickBot="1" x14ac:dyDescent="0.3">
      <c r="A38" s="229"/>
      <c r="B38" s="46"/>
      <c r="C38" s="46"/>
      <c r="D38" s="47"/>
      <c r="E38" s="53"/>
      <c r="F38" s="132" t="s">
        <v>23</v>
      </c>
      <c r="G38" s="132"/>
      <c r="H38" s="133"/>
      <c r="I38" s="133"/>
      <c r="J38" s="133"/>
      <c r="K38" s="241"/>
      <c r="L38" s="234">
        <f>L37</f>
        <v>142.69999999999999</v>
      </c>
      <c r="M38" s="235">
        <f t="shared" ref="M38:N39" si="7">M37</f>
        <v>154.19999999999999</v>
      </c>
      <c r="N38" s="236">
        <f t="shared" si="7"/>
        <v>160.19999999999999</v>
      </c>
    </row>
    <row r="39" spans="1:14" ht="19.5" thickBot="1" x14ac:dyDescent="0.3">
      <c r="A39" s="229"/>
      <c r="B39" s="46"/>
      <c r="C39" s="46"/>
      <c r="D39" s="54"/>
      <c r="E39" s="17"/>
      <c r="F39" s="121" t="s">
        <v>24</v>
      </c>
      <c r="G39" s="121"/>
      <c r="H39" s="121"/>
      <c r="I39" s="121"/>
      <c r="J39" s="121"/>
      <c r="K39" s="252"/>
      <c r="L39" s="238">
        <f>L38</f>
        <v>142.69999999999999</v>
      </c>
      <c r="M39" s="43">
        <f t="shared" si="7"/>
        <v>154.19999999999999</v>
      </c>
      <c r="N39" s="228">
        <f t="shared" si="7"/>
        <v>160.19999999999999</v>
      </c>
    </row>
    <row r="40" spans="1:14" ht="18.75" x14ac:dyDescent="0.25">
      <c r="A40" s="40">
        <v>4</v>
      </c>
      <c r="B40" s="37">
        <v>3</v>
      </c>
      <c r="C40" s="52"/>
      <c r="D40" s="52"/>
      <c r="E40" s="52"/>
      <c r="F40" s="253" t="s">
        <v>214</v>
      </c>
      <c r="G40" s="253"/>
      <c r="H40" s="253"/>
      <c r="I40" s="253"/>
      <c r="J40" s="253"/>
      <c r="K40" s="253"/>
      <c r="L40" s="253"/>
      <c r="M40" s="253"/>
      <c r="N40" s="254"/>
    </row>
    <row r="41" spans="1:14" ht="18.75" x14ac:dyDescent="0.25">
      <c r="A41" s="34">
        <v>4</v>
      </c>
      <c r="B41" s="3">
        <v>3</v>
      </c>
      <c r="C41" s="3">
        <v>2</v>
      </c>
      <c r="D41" s="3" t="s">
        <v>9</v>
      </c>
      <c r="E41" s="3" t="s">
        <v>9</v>
      </c>
      <c r="F41" s="255" t="s">
        <v>89</v>
      </c>
      <c r="G41" s="255"/>
      <c r="H41" s="255"/>
      <c r="I41" s="255"/>
      <c r="J41" s="255"/>
      <c r="K41" s="255"/>
      <c r="L41" s="255"/>
      <c r="M41" s="255"/>
      <c r="N41" s="256"/>
    </row>
    <row r="42" spans="1:14" ht="18.75" x14ac:dyDescent="0.25">
      <c r="A42" s="34">
        <v>4</v>
      </c>
      <c r="B42" s="3">
        <v>3</v>
      </c>
      <c r="C42" s="3">
        <v>2</v>
      </c>
      <c r="D42" s="35">
        <v>3</v>
      </c>
      <c r="E42" s="35" t="s">
        <v>9</v>
      </c>
      <c r="F42" s="257" t="s">
        <v>90</v>
      </c>
      <c r="G42" s="257"/>
      <c r="H42" s="257"/>
      <c r="I42" s="257"/>
      <c r="J42" s="257"/>
      <c r="K42" s="257"/>
      <c r="L42" s="257"/>
      <c r="M42" s="257"/>
      <c r="N42" s="258"/>
    </row>
    <row r="43" spans="1:14" ht="18.75" x14ac:dyDescent="0.25">
      <c r="A43" s="79">
        <v>4</v>
      </c>
      <c r="B43" s="85">
        <v>3</v>
      </c>
      <c r="C43" s="85">
        <v>2</v>
      </c>
      <c r="D43" s="105">
        <v>3</v>
      </c>
      <c r="E43" s="120">
        <v>1</v>
      </c>
      <c r="F43" s="81" t="s">
        <v>34</v>
      </c>
      <c r="G43" s="152" t="s">
        <v>111</v>
      </c>
      <c r="H43" s="81" t="s">
        <v>35</v>
      </c>
      <c r="I43" s="81" t="s">
        <v>36</v>
      </c>
      <c r="J43" s="88" t="s">
        <v>12</v>
      </c>
      <c r="K43" s="10" t="s">
        <v>13</v>
      </c>
      <c r="L43" s="61">
        <v>0</v>
      </c>
      <c r="M43" s="61">
        <v>0</v>
      </c>
      <c r="N43" s="62">
        <v>0</v>
      </c>
    </row>
    <row r="44" spans="1:14" ht="18.75" x14ac:dyDescent="0.25">
      <c r="A44" s="79"/>
      <c r="B44" s="85"/>
      <c r="C44" s="85"/>
      <c r="D44" s="105"/>
      <c r="E44" s="120"/>
      <c r="F44" s="81"/>
      <c r="G44" s="153"/>
      <c r="H44" s="81"/>
      <c r="I44" s="81"/>
      <c r="J44" s="88"/>
      <c r="K44" s="10" t="s">
        <v>14</v>
      </c>
      <c r="L44" s="61">
        <v>0</v>
      </c>
      <c r="M44" s="61">
        <v>0</v>
      </c>
      <c r="N44" s="62">
        <v>50</v>
      </c>
    </row>
    <row r="45" spans="1:14" ht="19.5" thickBot="1" x14ac:dyDescent="0.3">
      <c r="A45" s="79"/>
      <c r="B45" s="85"/>
      <c r="C45" s="85"/>
      <c r="D45" s="105"/>
      <c r="E45" s="120"/>
      <c r="F45" s="81"/>
      <c r="G45" s="153"/>
      <c r="H45" s="81"/>
      <c r="I45" s="81"/>
      <c r="J45" s="88"/>
      <c r="K45" s="6" t="s">
        <v>206</v>
      </c>
      <c r="L45" s="63">
        <v>0</v>
      </c>
      <c r="M45" s="63">
        <v>0</v>
      </c>
      <c r="N45" s="64">
        <v>0</v>
      </c>
    </row>
    <row r="46" spans="1:14" ht="19.5" thickBot="1" x14ac:dyDescent="0.3">
      <c r="A46" s="79"/>
      <c r="B46" s="85"/>
      <c r="C46" s="85"/>
      <c r="D46" s="105"/>
      <c r="E46" s="120"/>
      <c r="F46" s="81"/>
      <c r="G46" s="153"/>
      <c r="H46" s="83"/>
      <c r="I46" s="83"/>
      <c r="J46" s="90"/>
      <c r="K46" s="245" t="s">
        <v>16</v>
      </c>
      <c r="L46" s="250">
        <f>SUM(L43:L45)</f>
        <v>0</v>
      </c>
      <c r="M46" s="250">
        <f t="shared" ref="M46:N46" si="8">SUM(M43:M45)</f>
        <v>0</v>
      </c>
      <c r="N46" s="251">
        <f t="shared" si="8"/>
        <v>50</v>
      </c>
    </row>
    <row r="47" spans="1:14" ht="19.5" thickBot="1" x14ac:dyDescent="0.3">
      <c r="A47" s="79"/>
      <c r="B47" s="85"/>
      <c r="C47" s="85"/>
      <c r="D47" s="105"/>
      <c r="E47" s="120"/>
      <c r="F47" s="81"/>
      <c r="G47" s="183"/>
      <c r="H47" s="269" t="s">
        <v>22</v>
      </c>
      <c r="I47" s="270"/>
      <c r="J47" s="270"/>
      <c r="K47" s="270"/>
      <c r="L47" s="271">
        <f>L46</f>
        <v>0</v>
      </c>
      <c r="M47" s="271">
        <f t="shared" ref="M47:N47" si="9">M46</f>
        <v>0</v>
      </c>
      <c r="N47" s="272">
        <f t="shared" si="9"/>
        <v>50</v>
      </c>
    </row>
    <row r="48" spans="1:14" ht="18.75" x14ac:dyDescent="0.25">
      <c r="A48" s="91">
        <v>4</v>
      </c>
      <c r="B48" s="92">
        <v>3</v>
      </c>
      <c r="C48" s="92">
        <v>2</v>
      </c>
      <c r="D48" s="93">
        <v>3</v>
      </c>
      <c r="E48" s="94">
        <v>2</v>
      </c>
      <c r="F48" s="81" t="s">
        <v>37</v>
      </c>
      <c r="G48" s="152" t="s">
        <v>112</v>
      </c>
      <c r="H48" s="95" t="s">
        <v>38</v>
      </c>
      <c r="I48" s="97" t="s">
        <v>39</v>
      </c>
      <c r="J48" s="97" t="s">
        <v>12</v>
      </c>
      <c r="K48" s="9" t="s">
        <v>13</v>
      </c>
      <c r="L48" s="65">
        <v>0</v>
      </c>
      <c r="M48" s="65">
        <v>0</v>
      </c>
      <c r="N48" s="66">
        <v>0</v>
      </c>
    </row>
    <row r="49" spans="1:14" ht="18.75" x14ac:dyDescent="0.25">
      <c r="A49" s="91"/>
      <c r="B49" s="92"/>
      <c r="C49" s="92"/>
      <c r="D49" s="93"/>
      <c r="E49" s="94"/>
      <c r="F49" s="81"/>
      <c r="G49" s="153"/>
      <c r="H49" s="87"/>
      <c r="I49" s="88"/>
      <c r="J49" s="88"/>
      <c r="K49" s="10" t="s">
        <v>14</v>
      </c>
      <c r="L49" s="61">
        <v>50</v>
      </c>
      <c r="M49" s="61">
        <v>50</v>
      </c>
      <c r="N49" s="62">
        <v>50</v>
      </c>
    </row>
    <row r="50" spans="1:14" ht="19.5" thickBot="1" x14ac:dyDescent="0.3">
      <c r="A50" s="91"/>
      <c r="B50" s="92"/>
      <c r="C50" s="92"/>
      <c r="D50" s="93"/>
      <c r="E50" s="94"/>
      <c r="F50" s="81"/>
      <c r="G50" s="153"/>
      <c r="H50" s="87"/>
      <c r="I50" s="88"/>
      <c r="J50" s="88"/>
      <c r="K50" s="6" t="s">
        <v>206</v>
      </c>
      <c r="L50" s="63">
        <v>0</v>
      </c>
      <c r="M50" s="63">
        <v>0</v>
      </c>
      <c r="N50" s="64">
        <v>0</v>
      </c>
    </row>
    <row r="51" spans="1:14" ht="19.5" thickBot="1" x14ac:dyDescent="0.3">
      <c r="A51" s="91"/>
      <c r="B51" s="92"/>
      <c r="C51" s="92"/>
      <c r="D51" s="93"/>
      <c r="E51" s="94"/>
      <c r="F51" s="81"/>
      <c r="G51" s="153"/>
      <c r="H51" s="96"/>
      <c r="I51" s="89"/>
      <c r="J51" s="90"/>
      <c r="K51" s="259" t="s">
        <v>16</v>
      </c>
      <c r="L51" s="250">
        <f>SUM(L48:L50)</f>
        <v>50</v>
      </c>
      <c r="M51" s="250">
        <f t="shared" ref="M51:N51" si="10">SUM(M48:M50)</f>
        <v>50</v>
      </c>
      <c r="N51" s="251">
        <f t="shared" si="10"/>
        <v>50</v>
      </c>
    </row>
    <row r="52" spans="1:14" ht="19.5" thickBot="1" x14ac:dyDescent="0.3">
      <c r="A52" s="91"/>
      <c r="B52" s="92"/>
      <c r="C52" s="92"/>
      <c r="D52" s="93"/>
      <c r="E52" s="94"/>
      <c r="F52" s="81"/>
      <c r="G52" s="183"/>
      <c r="H52" s="273" t="s">
        <v>22</v>
      </c>
      <c r="I52" s="274"/>
      <c r="J52" s="274"/>
      <c r="K52" s="274"/>
      <c r="L52" s="271">
        <f>L51</f>
        <v>50</v>
      </c>
      <c r="M52" s="271">
        <f t="shared" ref="M52:N52" si="11">M51</f>
        <v>50</v>
      </c>
      <c r="N52" s="272">
        <f t="shared" si="11"/>
        <v>50</v>
      </c>
    </row>
    <row r="53" spans="1:14" ht="19.5" thickBot="1" x14ac:dyDescent="0.3">
      <c r="A53" s="79">
        <v>4</v>
      </c>
      <c r="B53" s="85">
        <v>3</v>
      </c>
      <c r="C53" s="85">
        <v>2</v>
      </c>
      <c r="D53" s="105">
        <v>3</v>
      </c>
      <c r="E53" s="120">
        <v>3</v>
      </c>
      <c r="F53" s="81" t="s">
        <v>40</v>
      </c>
      <c r="G53" s="122" t="s">
        <v>113</v>
      </c>
      <c r="H53" s="84" t="s">
        <v>41</v>
      </c>
      <c r="I53" s="260" t="s">
        <v>211</v>
      </c>
      <c r="J53" s="84" t="s">
        <v>28</v>
      </c>
      <c r="K53" s="16" t="s">
        <v>206</v>
      </c>
      <c r="L53" s="67">
        <v>156.19999999999999</v>
      </c>
      <c r="M53" s="67">
        <v>148</v>
      </c>
      <c r="N53" s="68">
        <v>153.69999999999999</v>
      </c>
    </row>
    <row r="54" spans="1:14" ht="19.5" thickBot="1" x14ac:dyDescent="0.3">
      <c r="A54" s="79"/>
      <c r="B54" s="85"/>
      <c r="C54" s="85"/>
      <c r="D54" s="105"/>
      <c r="E54" s="120"/>
      <c r="F54" s="81"/>
      <c r="G54" s="179"/>
      <c r="H54" s="81"/>
      <c r="I54" s="261"/>
      <c r="J54" s="82"/>
      <c r="K54" s="242" t="s">
        <v>16</v>
      </c>
      <c r="L54" s="243">
        <f>SUM(L53)</f>
        <v>156.19999999999999</v>
      </c>
      <c r="M54" s="243">
        <f t="shared" ref="M54:N54" si="12">SUM(M53)</f>
        <v>148</v>
      </c>
      <c r="N54" s="244">
        <f t="shared" si="12"/>
        <v>153.69999999999999</v>
      </c>
    </row>
    <row r="55" spans="1:14" ht="19.5" thickBot="1" x14ac:dyDescent="0.3">
      <c r="A55" s="79"/>
      <c r="B55" s="85"/>
      <c r="C55" s="85"/>
      <c r="D55" s="105"/>
      <c r="E55" s="120"/>
      <c r="F55" s="81"/>
      <c r="G55" s="122" t="s">
        <v>113</v>
      </c>
      <c r="H55" s="81" t="s">
        <v>42</v>
      </c>
      <c r="I55" s="81" t="s">
        <v>43</v>
      </c>
      <c r="J55" s="81" t="s">
        <v>28</v>
      </c>
      <c r="K55" s="16" t="s">
        <v>206</v>
      </c>
      <c r="L55" s="67">
        <v>1084.0999999999999</v>
      </c>
      <c r="M55" s="67">
        <v>1020</v>
      </c>
      <c r="N55" s="68">
        <v>1020</v>
      </c>
    </row>
    <row r="56" spans="1:14" ht="19.5" thickBot="1" x14ac:dyDescent="0.3">
      <c r="A56" s="79"/>
      <c r="B56" s="85"/>
      <c r="C56" s="85"/>
      <c r="D56" s="105"/>
      <c r="E56" s="120"/>
      <c r="F56" s="81"/>
      <c r="G56" s="179"/>
      <c r="H56" s="81"/>
      <c r="I56" s="81"/>
      <c r="J56" s="82"/>
      <c r="K56" s="242" t="s">
        <v>16</v>
      </c>
      <c r="L56" s="243">
        <f>SUM(L55)</f>
        <v>1084.0999999999999</v>
      </c>
      <c r="M56" s="243">
        <f t="shared" ref="M56:N56" si="13">SUM(M55)</f>
        <v>1020</v>
      </c>
      <c r="N56" s="244">
        <f t="shared" si="13"/>
        <v>1020</v>
      </c>
    </row>
    <row r="57" spans="1:14" ht="18.75" x14ac:dyDescent="0.25">
      <c r="A57" s="79"/>
      <c r="B57" s="85"/>
      <c r="C57" s="85"/>
      <c r="D57" s="105"/>
      <c r="E57" s="120"/>
      <c r="F57" s="81"/>
      <c r="G57" s="122" t="s">
        <v>113</v>
      </c>
      <c r="H57" s="81" t="s">
        <v>44</v>
      </c>
      <c r="I57" s="81" t="s">
        <v>45</v>
      </c>
      <c r="J57" s="81" t="s">
        <v>28</v>
      </c>
      <c r="K57" s="9" t="s">
        <v>14</v>
      </c>
      <c r="L57" s="262">
        <v>50</v>
      </c>
      <c r="M57" s="65">
        <v>50</v>
      </c>
      <c r="N57" s="66">
        <v>50</v>
      </c>
    </row>
    <row r="58" spans="1:14" ht="18.75" x14ac:dyDescent="0.25">
      <c r="A58" s="79"/>
      <c r="B58" s="85"/>
      <c r="C58" s="85"/>
      <c r="D58" s="105"/>
      <c r="E58" s="120"/>
      <c r="F58" s="81"/>
      <c r="G58" s="180"/>
      <c r="H58" s="81"/>
      <c r="I58" s="81"/>
      <c r="J58" s="81"/>
      <c r="K58" s="12" t="s">
        <v>206</v>
      </c>
      <c r="L58" s="61">
        <v>50</v>
      </c>
      <c r="M58" s="61">
        <v>50</v>
      </c>
      <c r="N58" s="62">
        <v>50</v>
      </c>
    </row>
    <row r="59" spans="1:14" ht="19.5" thickBot="1" x14ac:dyDescent="0.3">
      <c r="A59" s="79"/>
      <c r="B59" s="85"/>
      <c r="C59" s="85"/>
      <c r="D59" s="105"/>
      <c r="E59" s="120"/>
      <c r="F59" s="81"/>
      <c r="G59" s="180"/>
      <c r="H59" s="81"/>
      <c r="I59" s="81"/>
      <c r="J59" s="81"/>
      <c r="K59" s="11" t="s">
        <v>46</v>
      </c>
      <c r="L59" s="63">
        <v>0</v>
      </c>
      <c r="M59" s="63">
        <v>0</v>
      </c>
      <c r="N59" s="64">
        <v>0</v>
      </c>
    </row>
    <row r="60" spans="1:14" ht="19.5" thickBot="1" x14ac:dyDescent="0.3">
      <c r="A60" s="79"/>
      <c r="B60" s="85"/>
      <c r="C60" s="85"/>
      <c r="D60" s="105"/>
      <c r="E60" s="120"/>
      <c r="F60" s="81"/>
      <c r="G60" s="179"/>
      <c r="H60" s="81"/>
      <c r="I60" s="81"/>
      <c r="J60" s="82"/>
      <c r="K60" s="242" t="s">
        <v>16</v>
      </c>
      <c r="L60" s="243">
        <f>SUM(L57:L59)</f>
        <v>100</v>
      </c>
      <c r="M60" s="243">
        <f t="shared" ref="M60:N60" si="14">SUM(M57:M59)</f>
        <v>100</v>
      </c>
      <c r="N60" s="244">
        <f t="shared" si="14"/>
        <v>100</v>
      </c>
    </row>
    <row r="61" spans="1:14" ht="19.5" thickBot="1" x14ac:dyDescent="0.3">
      <c r="A61" s="79"/>
      <c r="B61" s="85"/>
      <c r="C61" s="85"/>
      <c r="D61" s="105"/>
      <c r="E61" s="120"/>
      <c r="F61" s="81"/>
      <c r="G61" s="122" t="s">
        <v>113</v>
      </c>
      <c r="H61" s="81" t="s">
        <v>47</v>
      </c>
      <c r="I61" s="81" t="s">
        <v>48</v>
      </c>
      <c r="J61" s="81" t="s">
        <v>28</v>
      </c>
      <c r="K61" s="48" t="s">
        <v>206</v>
      </c>
      <c r="L61" s="67">
        <v>18.899999999999999</v>
      </c>
      <c r="M61" s="67">
        <v>16.399999999999999</v>
      </c>
      <c r="N61" s="68">
        <v>16.399999999999999</v>
      </c>
    </row>
    <row r="62" spans="1:14" ht="19.5" thickBot="1" x14ac:dyDescent="0.3">
      <c r="A62" s="79"/>
      <c r="B62" s="85"/>
      <c r="C62" s="85"/>
      <c r="D62" s="105"/>
      <c r="E62" s="120"/>
      <c r="F62" s="81"/>
      <c r="G62" s="179"/>
      <c r="H62" s="81"/>
      <c r="I62" s="81"/>
      <c r="J62" s="82"/>
      <c r="K62" s="242" t="s">
        <v>16</v>
      </c>
      <c r="L62" s="243">
        <f>SUM(L61)</f>
        <v>18.899999999999999</v>
      </c>
      <c r="M62" s="243">
        <f>SUM(M61)</f>
        <v>16.399999999999999</v>
      </c>
      <c r="N62" s="244">
        <f>SUM(N61)</f>
        <v>16.399999999999999</v>
      </c>
    </row>
    <row r="63" spans="1:14" ht="19.5" thickBot="1" x14ac:dyDescent="0.3">
      <c r="A63" s="79"/>
      <c r="B63" s="85"/>
      <c r="C63" s="85"/>
      <c r="D63" s="105"/>
      <c r="E63" s="120"/>
      <c r="F63" s="81"/>
      <c r="G63" s="122" t="s">
        <v>113</v>
      </c>
      <c r="H63" s="81" t="s">
        <v>49</v>
      </c>
      <c r="I63" s="81" t="s">
        <v>50</v>
      </c>
      <c r="J63" s="81" t="s">
        <v>28</v>
      </c>
      <c r="K63" s="48" t="s">
        <v>14</v>
      </c>
      <c r="L63" s="263">
        <v>65</v>
      </c>
      <c r="M63" s="67">
        <v>70</v>
      </c>
      <c r="N63" s="68">
        <v>75</v>
      </c>
    </row>
    <row r="64" spans="1:14" ht="19.5" thickBot="1" x14ac:dyDescent="0.3">
      <c r="A64" s="79"/>
      <c r="B64" s="85"/>
      <c r="C64" s="85"/>
      <c r="D64" s="105"/>
      <c r="E64" s="120"/>
      <c r="F64" s="81"/>
      <c r="G64" s="179"/>
      <c r="H64" s="81"/>
      <c r="I64" s="81"/>
      <c r="J64" s="82"/>
      <c r="K64" s="242" t="s">
        <v>16</v>
      </c>
      <c r="L64" s="243">
        <f>SUM(L63)</f>
        <v>65</v>
      </c>
      <c r="M64" s="243">
        <f t="shared" ref="M64:N64" si="15">SUM(M63)</f>
        <v>70</v>
      </c>
      <c r="N64" s="244">
        <f t="shared" si="15"/>
        <v>75</v>
      </c>
    </row>
    <row r="65" spans="1:15" ht="18.75" customHeight="1" thickBot="1" x14ac:dyDescent="0.3">
      <c r="A65" s="79"/>
      <c r="B65" s="85"/>
      <c r="C65" s="85"/>
      <c r="D65" s="105"/>
      <c r="E65" s="120"/>
      <c r="F65" s="81"/>
      <c r="G65" s="122" t="s">
        <v>113</v>
      </c>
      <c r="H65" s="81" t="s">
        <v>51</v>
      </c>
      <c r="I65" s="81" t="s">
        <v>52</v>
      </c>
      <c r="J65" s="81" t="s">
        <v>28</v>
      </c>
      <c r="K65" s="9" t="s">
        <v>206</v>
      </c>
      <c r="L65" s="65">
        <v>23.8</v>
      </c>
      <c r="M65" s="65">
        <v>28.6</v>
      </c>
      <c r="N65" s="66">
        <v>28.6</v>
      </c>
    </row>
    <row r="66" spans="1:15" ht="19.5" thickBot="1" x14ac:dyDescent="0.3">
      <c r="A66" s="79"/>
      <c r="B66" s="85"/>
      <c r="C66" s="85"/>
      <c r="D66" s="105"/>
      <c r="E66" s="120"/>
      <c r="F66" s="81"/>
      <c r="G66" s="179"/>
      <c r="H66" s="81"/>
      <c r="I66" s="81"/>
      <c r="J66" s="82"/>
      <c r="K66" s="242" t="s">
        <v>16</v>
      </c>
      <c r="L66" s="243">
        <f>SUM(L65)</f>
        <v>23.8</v>
      </c>
      <c r="M66" s="243">
        <f>SUM(M65)</f>
        <v>28.6</v>
      </c>
      <c r="N66" s="244">
        <f>SUM(N65)</f>
        <v>28.6</v>
      </c>
    </row>
    <row r="67" spans="1:15" ht="19.5" thickBot="1" x14ac:dyDescent="0.3">
      <c r="A67" s="79"/>
      <c r="B67" s="85"/>
      <c r="C67" s="85"/>
      <c r="D67" s="105"/>
      <c r="E67" s="120"/>
      <c r="F67" s="81"/>
      <c r="G67" s="122" t="s">
        <v>113</v>
      </c>
      <c r="H67" s="81" t="s">
        <v>53</v>
      </c>
      <c r="I67" s="81" t="s">
        <v>54</v>
      </c>
      <c r="J67" s="81" t="s">
        <v>28</v>
      </c>
      <c r="K67" s="48" t="s">
        <v>206</v>
      </c>
      <c r="L67" s="67">
        <v>13.3</v>
      </c>
      <c r="M67" s="67">
        <v>13.5</v>
      </c>
      <c r="N67" s="68">
        <v>13.5</v>
      </c>
    </row>
    <row r="68" spans="1:15" ht="19.5" thickBot="1" x14ac:dyDescent="0.3">
      <c r="A68" s="79"/>
      <c r="B68" s="85"/>
      <c r="C68" s="85"/>
      <c r="D68" s="105"/>
      <c r="E68" s="120"/>
      <c r="F68" s="81"/>
      <c r="G68" s="179"/>
      <c r="H68" s="81"/>
      <c r="I68" s="81"/>
      <c r="J68" s="82"/>
      <c r="K68" s="242" t="s">
        <v>16</v>
      </c>
      <c r="L68" s="243">
        <f>SUM(L67)</f>
        <v>13.3</v>
      </c>
      <c r="M68" s="243">
        <f t="shared" ref="M68:N68" si="16">SUM(M67)</f>
        <v>13.5</v>
      </c>
      <c r="N68" s="244">
        <f t="shared" si="16"/>
        <v>13.5</v>
      </c>
    </row>
    <row r="69" spans="1:15" ht="18.75" customHeight="1" thickBot="1" x14ac:dyDescent="0.3">
      <c r="A69" s="79"/>
      <c r="B69" s="85"/>
      <c r="C69" s="85"/>
      <c r="D69" s="105"/>
      <c r="E69" s="120"/>
      <c r="F69" s="81"/>
      <c r="G69" s="122" t="s">
        <v>113</v>
      </c>
      <c r="H69" s="81" t="s">
        <v>55</v>
      </c>
      <c r="I69" s="81" t="s">
        <v>56</v>
      </c>
      <c r="J69" s="81" t="s">
        <v>28</v>
      </c>
      <c r="K69" s="9" t="s">
        <v>14</v>
      </c>
      <c r="L69" s="262">
        <v>300</v>
      </c>
      <c r="M69" s="65">
        <v>400</v>
      </c>
      <c r="N69" s="66">
        <v>410</v>
      </c>
      <c r="O69" s="74"/>
    </row>
    <row r="70" spans="1:15" ht="19.5" thickBot="1" x14ac:dyDescent="0.3">
      <c r="A70" s="79"/>
      <c r="B70" s="85"/>
      <c r="C70" s="85"/>
      <c r="D70" s="105"/>
      <c r="E70" s="120"/>
      <c r="F70" s="81"/>
      <c r="G70" s="179"/>
      <c r="H70" s="81"/>
      <c r="I70" s="81"/>
      <c r="J70" s="82"/>
      <c r="K70" s="242" t="s">
        <v>16</v>
      </c>
      <c r="L70" s="243">
        <f>SUM(L69)</f>
        <v>300</v>
      </c>
      <c r="M70" s="243">
        <f>SUM(M69)</f>
        <v>400</v>
      </c>
      <c r="N70" s="244">
        <f>SUM(N69)</f>
        <v>410</v>
      </c>
    </row>
    <row r="71" spans="1:15" ht="18.75" x14ac:dyDescent="0.25">
      <c r="A71" s="79"/>
      <c r="B71" s="85"/>
      <c r="C71" s="85"/>
      <c r="D71" s="105"/>
      <c r="E71" s="120"/>
      <c r="F71" s="81"/>
      <c r="G71" s="122" t="s">
        <v>113</v>
      </c>
      <c r="H71" s="81" t="s">
        <v>57</v>
      </c>
      <c r="I71" s="81" t="s">
        <v>58</v>
      </c>
      <c r="J71" s="81" t="s">
        <v>30</v>
      </c>
      <c r="K71" s="9" t="s">
        <v>14</v>
      </c>
      <c r="L71" s="262">
        <v>465.3</v>
      </c>
      <c r="M71" s="65">
        <v>480</v>
      </c>
      <c r="N71" s="66">
        <v>490</v>
      </c>
    </row>
    <row r="72" spans="1:15" ht="18.75" x14ac:dyDescent="0.25">
      <c r="A72" s="79"/>
      <c r="B72" s="85"/>
      <c r="C72" s="85"/>
      <c r="D72" s="105"/>
      <c r="E72" s="120"/>
      <c r="F72" s="81"/>
      <c r="G72" s="180"/>
      <c r="H72" s="81"/>
      <c r="I72" s="81"/>
      <c r="J72" s="81"/>
      <c r="K72" s="6" t="s">
        <v>206</v>
      </c>
      <c r="L72" s="63">
        <v>144.9</v>
      </c>
      <c r="M72" s="63">
        <v>150</v>
      </c>
      <c r="N72" s="64">
        <v>151</v>
      </c>
    </row>
    <row r="73" spans="1:15" ht="18.75" x14ac:dyDescent="0.25">
      <c r="A73" s="79"/>
      <c r="B73" s="85"/>
      <c r="C73" s="85"/>
      <c r="D73" s="105"/>
      <c r="E73" s="120"/>
      <c r="F73" s="81"/>
      <c r="G73" s="180"/>
      <c r="H73" s="81"/>
      <c r="I73" s="81"/>
      <c r="J73" s="81"/>
      <c r="K73" s="10" t="s">
        <v>59</v>
      </c>
      <c r="L73" s="61">
        <v>2.5</v>
      </c>
      <c r="M73" s="61">
        <v>2.5</v>
      </c>
      <c r="N73" s="62">
        <v>2.5</v>
      </c>
    </row>
    <row r="74" spans="1:15" ht="18.75" x14ac:dyDescent="0.25">
      <c r="A74" s="79"/>
      <c r="B74" s="85"/>
      <c r="C74" s="85"/>
      <c r="D74" s="105"/>
      <c r="E74" s="120"/>
      <c r="F74" s="81"/>
      <c r="G74" s="180"/>
      <c r="H74" s="81"/>
      <c r="I74" s="81"/>
      <c r="J74" s="81"/>
      <c r="K74" s="48" t="s">
        <v>46</v>
      </c>
      <c r="L74" s="67">
        <v>0</v>
      </c>
      <c r="M74" s="69">
        <v>0</v>
      </c>
      <c r="N74" s="70">
        <v>0</v>
      </c>
    </row>
    <row r="75" spans="1:15" ht="19.5" thickBot="1" x14ac:dyDescent="0.3">
      <c r="A75" s="79"/>
      <c r="B75" s="85"/>
      <c r="C75" s="85"/>
      <c r="D75" s="105"/>
      <c r="E75" s="120"/>
      <c r="F75" s="81"/>
      <c r="G75" s="180"/>
      <c r="H75" s="81"/>
      <c r="I75" s="81"/>
      <c r="J75" s="81"/>
      <c r="K75" s="11" t="s">
        <v>206</v>
      </c>
      <c r="L75" s="63">
        <v>36.5</v>
      </c>
      <c r="M75" s="63">
        <v>37</v>
      </c>
      <c r="N75" s="64">
        <v>37.5</v>
      </c>
    </row>
    <row r="76" spans="1:15" ht="19.5" thickBot="1" x14ac:dyDescent="0.3">
      <c r="A76" s="79"/>
      <c r="B76" s="85"/>
      <c r="C76" s="85"/>
      <c r="D76" s="105"/>
      <c r="E76" s="120"/>
      <c r="F76" s="81"/>
      <c r="G76" s="179"/>
      <c r="H76" s="81"/>
      <c r="I76" s="81"/>
      <c r="J76" s="82"/>
      <c r="K76" s="242" t="s">
        <v>16</v>
      </c>
      <c r="L76" s="243">
        <f>SUM(L71:L75)</f>
        <v>649.20000000000005</v>
      </c>
      <c r="M76" s="243">
        <f t="shared" ref="M76:N76" si="17">SUM(M71:M75)</f>
        <v>669.5</v>
      </c>
      <c r="N76" s="244">
        <f t="shared" si="17"/>
        <v>681</v>
      </c>
    </row>
    <row r="77" spans="1:15" ht="18.75" x14ac:dyDescent="0.25">
      <c r="A77" s="79"/>
      <c r="B77" s="85"/>
      <c r="C77" s="85"/>
      <c r="D77" s="105"/>
      <c r="E77" s="120"/>
      <c r="F77" s="81"/>
      <c r="G77" s="122" t="s">
        <v>113</v>
      </c>
      <c r="H77" s="81" t="s">
        <v>60</v>
      </c>
      <c r="I77" s="163" t="s">
        <v>61</v>
      </c>
      <c r="J77" s="81" t="s">
        <v>28</v>
      </c>
      <c r="K77" s="9" t="s">
        <v>14</v>
      </c>
      <c r="L77" s="262">
        <v>20</v>
      </c>
      <c r="M77" s="65">
        <v>22</v>
      </c>
      <c r="N77" s="66">
        <v>23</v>
      </c>
    </row>
    <row r="78" spans="1:15" ht="18.75" x14ac:dyDescent="0.25">
      <c r="A78" s="79"/>
      <c r="B78" s="85"/>
      <c r="C78" s="85"/>
      <c r="D78" s="105"/>
      <c r="E78" s="120"/>
      <c r="F78" s="81"/>
      <c r="G78" s="180"/>
      <c r="H78" s="81"/>
      <c r="I78" s="163"/>
      <c r="J78" s="81"/>
      <c r="K78" s="10" t="s">
        <v>206</v>
      </c>
      <c r="L78" s="61">
        <v>43</v>
      </c>
      <c r="M78" s="61">
        <v>45</v>
      </c>
      <c r="N78" s="62">
        <v>46</v>
      </c>
    </row>
    <row r="79" spans="1:15" ht="19.5" thickBot="1" x14ac:dyDescent="0.3">
      <c r="A79" s="79"/>
      <c r="B79" s="85"/>
      <c r="C79" s="85"/>
      <c r="D79" s="105"/>
      <c r="E79" s="120"/>
      <c r="F79" s="81"/>
      <c r="G79" s="180"/>
      <c r="H79" s="81"/>
      <c r="I79" s="163"/>
      <c r="J79" s="81"/>
      <c r="K79" s="11" t="s">
        <v>206</v>
      </c>
      <c r="L79" s="63">
        <v>0.7</v>
      </c>
      <c r="M79" s="63">
        <v>0.8</v>
      </c>
      <c r="N79" s="64">
        <v>0.8</v>
      </c>
    </row>
    <row r="80" spans="1:15" ht="19.5" thickBot="1" x14ac:dyDescent="0.3">
      <c r="A80" s="79"/>
      <c r="B80" s="85"/>
      <c r="C80" s="85"/>
      <c r="D80" s="105"/>
      <c r="E80" s="120"/>
      <c r="F80" s="81"/>
      <c r="G80" s="179"/>
      <c r="H80" s="81"/>
      <c r="I80" s="163"/>
      <c r="J80" s="82"/>
      <c r="K80" s="242" t="s">
        <v>16</v>
      </c>
      <c r="L80" s="243">
        <f>SUM(L77:L79)</f>
        <v>63.7</v>
      </c>
      <c r="M80" s="243">
        <f t="shared" ref="M80:N80" si="18">SUM(M77:M79)</f>
        <v>67.8</v>
      </c>
      <c r="N80" s="244">
        <f t="shared" si="18"/>
        <v>69.8</v>
      </c>
    </row>
    <row r="81" spans="1:15" ht="18.75" x14ac:dyDescent="0.25">
      <c r="A81" s="79"/>
      <c r="B81" s="85"/>
      <c r="C81" s="85"/>
      <c r="D81" s="105"/>
      <c r="E81" s="120"/>
      <c r="F81" s="81"/>
      <c r="G81" s="122" t="s">
        <v>113</v>
      </c>
      <c r="H81" s="81" t="s">
        <v>62</v>
      </c>
      <c r="I81" s="81" t="s">
        <v>63</v>
      </c>
      <c r="J81" s="81" t="s">
        <v>28</v>
      </c>
      <c r="K81" s="9" t="s">
        <v>14</v>
      </c>
      <c r="L81" s="262">
        <v>30</v>
      </c>
      <c r="M81" s="65">
        <v>30</v>
      </c>
      <c r="N81" s="66">
        <v>30</v>
      </c>
      <c r="O81" s="74"/>
    </row>
    <row r="82" spans="1:15" ht="19.5" thickBot="1" x14ac:dyDescent="0.3">
      <c r="A82" s="79"/>
      <c r="B82" s="85"/>
      <c r="C82" s="85"/>
      <c r="D82" s="105"/>
      <c r="E82" s="120"/>
      <c r="F82" s="81"/>
      <c r="G82" s="180"/>
      <c r="H82" s="81"/>
      <c r="I82" s="81"/>
      <c r="J82" s="81"/>
      <c r="K82" s="11" t="s">
        <v>206</v>
      </c>
      <c r="L82" s="63">
        <v>25</v>
      </c>
      <c r="M82" s="63">
        <v>26</v>
      </c>
      <c r="N82" s="64">
        <v>26</v>
      </c>
    </row>
    <row r="83" spans="1:15" ht="19.5" thickBot="1" x14ac:dyDescent="0.3">
      <c r="A83" s="79"/>
      <c r="B83" s="85"/>
      <c r="C83" s="85"/>
      <c r="D83" s="105"/>
      <c r="E83" s="120"/>
      <c r="F83" s="81"/>
      <c r="G83" s="179"/>
      <c r="H83" s="81"/>
      <c r="I83" s="81"/>
      <c r="J83" s="82"/>
      <c r="K83" s="242" t="s">
        <v>16</v>
      </c>
      <c r="L83" s="243">
        <f>SUM(L81:L82)</f>
        <v>55</v>
      </c>
      <c r="M83" s="243">
        <f t="shared" ref="M83:N83" si="19">SUM(M81:M82)</f>
        <v>56</v>
      </c>
      <c r="N83" s="244">
        <f t="shared" si="19"/>
        <v>56</v>
      </c>
    </row>
    <row r="84" spans="1:15" ht="19.5" thickBot="1" x14ac:dyDescent="0.3">
      <c r="A84" s="79"/>
      <c r="B84" s="85"/>
      <c r="C84" s="85"/>
      <c r="D84" s="105"/>
      <c r="E84" s="120"/>
      <c r="F84" s="81"/>
      <c r="G84" s="122" t="s">
        <v>113</v>
      </c>
      <c r="H84" s="81" t="s">
        <v>64</v>
      </c>
      <c r="I84" s="81" t="s">
        <v>65</v>
      </c>
      <c r="J84" s="81" t="s">
        <v>28</v>
      </c>
      <c r="K84" s="48" t="s">
        <v>14</v>
      </c>
      <c r="L84" s="263">
        <v>10</v>
      </c>
      <c r="M84" s="67">
        <v>11</v>
      </c>
      <c r="N84" s="68">
        <v>12</v>
      </c>
    </row>
    <row r="85" spans="1:15" ht="19.5" thickBot="1" x14ac:dyDescent="0.3">
      <c r="A85" s="79"/>
      <c r="B85" s="85"/>
      <c r="C85" s="85"/>
      <c r="D85" s="105"/>
      <c r="E85" s="120"/>
      <c r="F85" s="81"/>
      <c r="G85" s="179"/>
      <c r="H85" s="81"/>
      <c r="I85" s="81"/>
      <c r="J85" s="82"/>
      <c r="K85" s="242" t="s">
        <v>16</v>
      </c>
      <c r="L85" s="243">
        <f>SUM(L84)</f>
        <v>10</v>
      </c>
      <c r="M85" s="243">
        <f t="shared" ref="M85:N85" si="20">SUM(M84)</f>
        <v>11</v>
      </c>
      <c r="N85" s="244">
        <f t="shared" si="20"/>
        <v>12</v>
      </c>
    </row>
    <row r="86" spans="1:15" ht="19.5" thickBot="1" x14ac:dyDescent="0.3">
      <c r="A86" s="79"/>
      <c r="B86" s="85"/>
      <c r="C86" s="85"/>
      <c r="D86" s="105"/>
      <c r="E86" s="120"/>
      <c r="F86" s="81"/>
      <c r="G86" s="122" t="s">
        <v>113</v>
      </c>
      <c r="H86" s="81" t="s">
        <v>66</v>
      </c>
      <c r="I86" s="81" t="s">
        <v>67</v>
      </c>
      <c r="J86" s="88" t="s">
        <v>33</v>
      </c>
      <c r="K86" s="48" t="s">
        <v>206</v>
      </c>
      <c r="L86" s="67">
        <v>5.8</v>
      </c>
      <c r="M86" s="67">
        <v>5.8</v>
      </c>
      <c r="N86" s="68">
        <v>5.8</v>
      </c>
    </row>
    <row r="87" spans="1:15" ht="19.5" thickBot="1" x14ac:dyDescent="0.3">
      <c r="A87" s="79"/>
      <c r="B87" s="85"/>
      <c r="C87" s="85"/>
      <c r="D87" s="105"/>
      <c r="E87" s="120"/>
      <c r="F87" s="81"/>
      <c r="G87" s="179"/>
      <c r="H87" s="81"/>
      <c r="I87" s="81"/>
      <c r="J87" s="98"/>
      <c r="K87" s="242" t="s">
        <v>16</v>
      </c>
      <c r="L87" s="243">
        <f>SUM(L86)</f>
        <v>5.8</v>
      </c>
      <c r="M87" s="243">
        <f t="shared" ref="M87:N87" si="21">SUM(M86)</f>
        <v>5.8</v>
      </c>
      <c r="N87" s="244">
        <f t="shared" si="21"/>
        <v>5.8</v>
      </c>
    </row>
    <row r="88" spans="1:15" ht="18.75" x14ac:dyDescent="0.25">
      <c r="A88" s="79"/>
      <c r="B88" s="85"/>
      <c r="C88" s="85"/>
      <c r="D88" s="105"/>
      <c r="E88" s="120"/>
      <c r="F88" s="81"/>
      <c r="G88" s="122" t="s">
        <v>113</v>
      </c>
      <c r="H88" s="115" t="s">
        <v>68</v>
      </c>
      <c r="I88" s="88" t="s">
        <v>208</v>
      </c>
      <c r="J88" s="88" t="s">
        <v>30</v>
      </c>
      <c r="K88" s="15" t="s">
        <v>14</v>
      </c>
      <c r="L88" s="41">
        <v>0</v>
      </c>
      <c r="M88" s="41">
        <v>0</v>
      </c>
      <c r="N88" s="42">
        <v>0</v>
      </c>
    </row>
    <row r="89" spans="1:15" ht="19.5" thickBot="1" x14ac:dyDescent="0.3">
      <c r="A89" s="79"/>
      <c r="B89" s="85"/>
      <c r="C89" s="85"/>
      <c r="D89" s="105"/>
      <c r="E89" s="120"/>
      <c r="F89" s="81"/>
      <c r="G89" s="180"/>
      <c r="H89" s="115"/>
      <c r="I89" s="88"/>
      <c r="J89" s="116"/>
      <c r="K89" s="14" t="s">
        <v>13</v>
      </c>
      <c r="L89" s="44">
        <v>0</v>
      </c>
      <c r="M89" s="44">
        <v>0</v>
      </c>
      <c r="N89" s="7">
        <v>0</v>
      </c>
    </row>
    <row r="90" spans="1:15" ht="67.900000000000006" customHeight="1" thickBot="1" x14ac:dyDescent="0.3">
      <c r="A90" s="79"/>
      <c r="B90" s="85"/>
      <c r="C90" s="85"/>
      <c r="D90" s="105"/>
      <c r="E90" s="120"/>
      <c r="F90" s="81"/>
      <c r="G90" s="179"/>
      <c r="H90" s="115"/>
      <c r="I90" s="88"/>
      <c r="J90" s="98"/>
      <c r="K90" s="242" t="s">
        <v>16</v>
      </c>
      <c r="L90" s="243">
        <f>SUM(L88:L89)</f>
        <v>0</v>
      </c>
      <c r="M90" s="243">
        <f t="shared" ref="M90:N90" si="22">SUM(M88:M89)</f>
        <v>0</v>
      </c>
      <c r="N90" s="244">
        <f t="shared" si="22"/>
        <v>0</v>
      </c>
    </row>
    <row r="91" spans="1:15" ht="19.5" thickBot="1" x14ac:dyDescent="0.3">
      <c r="A91" s="79"/>
      <c r="B91" s="85"/>
      <c r="C91" s="85"/>
      <c r="D91" s="105"/>
      <c r="E91" s="120"/>
      <c r="F91" s="81"/>
      <c r="G91" s="122" t="s">
        <v>113</v>
      </c>
      <c r="H91" s="87" t="s">
        <v>69</v>
      </c>
      <c r="I91" s="81" t="s">
        <v>70</v>
      </c>
      <c r="J91" s="81" t="s">
        <v>28</v>
      </c>
      <c r="K91" s="73" t="s">
        <v>14</v>
      </c>
      <c r="L91" s="71">
        <v>0</v>
      </c>
      <c r="M91" s="71">
        <v>0</v>
      </c>
      <c r="N91" s="72">
        <v>6</v>
      </c>
    </row>
    <row r="92" spans="1:15" ht="70.900000000000006" customHeight="1" thickBot="1" x14ac:dyDescent="0.3">
      <c r="A92" s="79"/>
      <c r="B92" s="85"/>
      <c r="C92" s="85"/>
      <c r="D92" s="105"/>
      <c r="E92" s="120"/>
      <c r="F92" s="81"/>
      <c r="G92" s="179"/>
      <c r="H92" s="87"/>
      <c r="I92" s="81"/>
      <c r="J92" s="82"/>
      <c r="K92" s="242" t="s">
        <v>16</v>
      </c>
      <c r="L92" s="243">
        <f>SUM(L91)</f>
        <v>0</v>
      </c>
      <c r="M92" s="243">
        <f>SUM(M91)</f>
        <v>0</v>
      </c>
      <c r="N92" s="244">
        <f>SUM(N91)</f>
        <v>6</v>
      </c>
    </row>
    <row r="93" spans="1:15" ht="21.75" customHeight="1" x14ac:dyDescent="0.25">
      <c r="A93" s="79"/>
      <c r="B93" s="85"/>
      <c r="C93" s="85"/>
      <c r="D93" s="105"/>
      <c r="E93" s="120"/>
      <c r="F93" s="81"/>
      <c r="G93" s="152" t="s">
        <v>113</v>
      </c>
      <c r="H93" s="87" t="s">
        <v>71</v>
      </c>
      <c r="I93" s="88" t="s">
        <v>72</v>
      </c>
      <c r="J93" s="88" t="s">
        <v>28</v>
      </c>
      <c r="K93" s="15" t="s">
        <v>206</v>
      </c>
      <c r="L93" s="41">
        <v>1</v>
      </c>
      <c r="M93" s="41">
        <v>0</v>
      </c>
      <c r="N93" s="42">
        <v>0</v>
      </c>
    </row>
    <row r="94" spans="1:15" ht="24.75" customHeight="1" thickBot="1" x14ac:dyDescent="0.3">
      <c r="A94" s="79"/>
      <c r="B94" s="85"/>
      <c r="C94" s="85"/>
      <c r="D94" s="105"/>
      <c r="E94" s="120"/>
      <c r="F94" s="81"/>
      <c r="G94" s="153"/>
      <c r="H94" s="87"/>
      <c r="I94" s="88"/>
      <c r="J94" s="88"/>
      <c r="K94" s="14" t="s">
        <v>14</v>
      </c>
      <c r="L94" s="44">
        <v>40</v>
      </c>
      <c r="M94" s="44">
        <v>0</v>
      </c>
      <c r="N94" s="7">
        <v>0</v>
      </c>
    </row>
    <row r="95" spans="1:15" ht="120.75" customHeight="1" thickBot="1" x14ac:dyDescent="0.3">
      <c r="A95" s="79"/>
      <c r="B95" s="85"/>
      <c r="C95" s="85"/>
      <c r="D95" s="105"/>
      <c r="E95" s="120"/>
      <c r="F95" s="81"/>
      <c r="G95" s="153"/>
      <c r="H95" s="96"/>
      <c r="I95" s="89"/>
      <c r="J95" s="90"/>
      <c r="K95" s="245" t="s">
        <v>16</v>
      </c>
      <c r="L95" s="250">
        <f>SUM(L93:L94)</f>
        <v>41</v>
      </c>
      <c r="M95" s="250">
        <f t="shared" ref="M95:N95" si="23">SUM(M93:M94)</f>
        <v>0</v>
      </c>
      <c r="N95" s="251">
        <f t="shared" si="23"/>
        <v>0</v>
      </c>
    </row>
    <row r="96" spans="1:15" ht="19.5" thickBot="1" x14ac:dyDescent="0.3">
      <c r="A96" s="80"/>
      <c r="B96" s="86"/>
      <c r="C96" s="86"/>
      <c r="D96" s="134"/>
      <c r="E96" s="135"/>
      <c r="F96" s="83"/>
      <c r="G96" s="153"/>
      <c r="H96" s="275" t="s">
        <v>22</v>
      </c>
      <c r="I96" s="276"/>
      <c r="J96" s="276"/>
      <c r="K96" s="276"/>
      <c r="L96" s="277">
        <f>L54+L56+L60+L62+L64+L66+L68+L70+L76+L80+L83+L85+L87+L90+L92+L95</f>
        <v>2586</v>
      </c>
      <c r="M96" s="277">
        <f>M54+M56+M60+M62+M64+M66+M68+M70+M76+M80+M83+M85+M87+M90+M92+M95</f>
        <v>2606.6000000000004</v>
      </c>
      <c r="N96" s="278">
        <f>N54+N56+N60+N62+N64+N66+N68+N70+N76+N80+N83+N85+N87+N90+N92+N95</f>
        <v>2647.8</v>
      </c>
    </row>
    <row r="97" spans="1:17" ht="19.5" customHeight="1" thickBot="1" x14ac:dyDescent="0.3">
      <c r="A97" s="160" t="s">
        <v>23</v>
      </c>
      <c r="B97" s="161"/>
      <c r="C97" s="161"/>
      <c r="D97" s="161"/>
      <c r="E97" s="161"/>
      <c r="F97" s="161"/>
      <c r="G97" s="161"/>
      <c r="H97" s="161"/>
      <c r="I97" s="161"/>
      <c r="J97" s="161"/>
      <c r="K97" s="162"/>
      <c r="L97" s="57">
        <f>L96+L52+L47</f>
        <v>2636</v>
      </c>
      <c r="M97" s="49">
        <f>M96+M52+M47</f>
        <v>2656.6000000000004</v>
      </c>
      <c r="N97" s="230">
        <f>N96+N52+N47</f>
        <v>2747.8</v>
      </c>
    </row>
    <row r="98" spans="1:17" ht="19.5" thickBot="1" x14ac:dyDescent="0.3">
      <c r="A98" s="157" t="s">
        <v>24</v>
      </c>
      <c r="B98" s="158"/>
      <c r="C98" s="158"/>
      <c r="D98" s="158"/>
      <c r="E98" s="158"/>
      <c r="F98" s="158"/>
      <c r="G98" s="158"/>
      <c r="H98" s="158"/>
      <c r="I98" s="158"/>
      <c r="J98" s="158"/>
      <c r="K98" s="159"/>
      <c r="L98" s="58">
        <f>L97</f>
        <v>2636</v>
      </c>
      <c r="M98" s="50">
        <f t="shared" ref="M98:N98" si="24">M97</f>
        <v>2656.6000000000004</v>
      </c>
      <c r="N98" s="231">
        <f t="shared" si="24"/>
        <v>2747.8</v>
      </c>
    </row>
    <row r="99" spans="1:17" ht="19.5" customHeight="1" thickBot="1" x14ac:dyDescent="0.3">
      <c r="A99" s="154" t="s">
        <v>73</v>
      </c>
      <c r="B99" s="155"/>
      <c r="C99" s="155"/>
      <c r="D99" s="155"/>
      <c r="E99" s="155"/>
      <c r="F99" s="155"/>
      <c r="G99" s="155"/>
      <c r="H99" s="155"/>
      <c r="I99" s="155"/>
      <c r="J99" s="155"/>
      <c r="K99" s="156"/>
      <c r="L99" s="56">
        <f>L98+L39+L25</f>
        <v>4000.7999999999997</v>
      </c>
      <c r="M99" s="51">
        <f>M98+M39+M25</f>
        <v>2810.8</v>
      </c>
      <c r="N99" s="232">
        <f>N98+N39+N25</f>
        <v>3858</v>
      </c>
    </row>
    <row r="100" spans="1:17" ht="19.5" thickBo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7" ht="81.75" customHeight="1" thickBot="1" x14ac:dyDescent="0.3">
      <c r="D101" s="184" t="s">
        <v>74</v>
      </c>
      <c r="E101" s="185"/>
      <c r="F101" s="185"/>
      <c r="G101" s="185"/>
      <c r="H101" s="185"/>
      <c r="I101" s="185"/>
      <c r="J101" s="185"/>
      <c r="K101" s="20"/>
      <c r="L101" s="21" t="s">
        <v>91</v>
      </c>
      <c r="M101" s="21" t="s">
        <v>92</v>
      </c>
      <c r="N101" s="22" t="s">
        <v>93</v>
      </c>
    </row>
    <row r="102" spans="1:17" ht="21" customHeight="1" thickBot="1" x14ac:dyDescent="0.35">
      <c r="D102" s="186" t="s">
        <v>94</v>
      </c>
      <c r="E102" s="187"/>
      <c r="F102" s="187"/>
      <c r="G102" s="187"/>
      <c r="H102" s="187"/>
      <c r="I102" s="187"/>
      <c r="J102" s="187"/>
      <c r="K102" s="188"/>
      <c r="L102" s="23"/>
      <c r="M102" s="23"/>
      <c r="N102" s="23"/>
    </row>
    <row r="103" spans="1:17" ht="21" customHeight="1" thickBot="1" x14ac:dyDescent="0.35">
      <c r="D103" s="143" t="s">
        <v>75</v>
      </c>
      <c r="E103" s="144"/>
      <c r="F103" s="144"/>
      <c r="G103" s="144"/>
      <c r="H103" s="144"/>
      <c r="I103" s="144"/>
      <c r="J103" s="144"/>
      <c r="K103" s="144"/>
      <c r="L103" s="24">
        <f>L104+L112+L113</f>
        <v>4000.7999999999997</v>
      </c>
      <c r="M103" s="24">
        <f>M104+M112+M113</f>
        <v>2810.7999999999997</v>
      </c>
      <c r="N103" s="24">
        <f t="shared" ref="N103" si="25">N104+N112+N113</f>
        <v>3858</v>
      </c>
    </row>
    <row r="104" spans="1:17" ht="21" customHeight="1" thickBot="1" x14ac:dyDescent="0.35">
      <c r="D104" s="164" t="s">
        <v>95</v>
      </c>
      <c r="E104" s="165"/>
      <c r="F104" s="165"/>
      <c r="G104" s="165"/>
      <c r="H104" s="165"/>
      <c r="I104" s="165"/>
      <c r="J104" s="165"/>
      <c r="K104" s="166"/>
      <c r="L104" s="25">
        <f>SUM(L105:L111)</f>
        <v>2778.7</v>
      </c>
      <c r="M104" s="25">
        <f t="shared" ref="M104:N104" si="26">SUM(M105:M111)</f>
        <v>2810.7999999999997</v>
      </c>
      <c r="N104" s="25">
        <f t="shared" si="26"/>
        <v>3858</v>
      </c>
    </row>
    <row r="105" spans="1:17" ht="42.75" customHeight="1" x14ac:dyDescent="0.3">
      <c r="D105" s="167" t="s">
        <v>96</v>
      </c>
      <c r="E105" s="168"/>
      <c r="F105" s="168"/>
      <c r="G105" s="168"/>
      <c r="H105" s="168"/>
      <c r="I105" s="168"/>
      <c r="J105" s="168"/>
      <c r="K105" s="169"/>
      <c r="L105" s="26">
        <f>SUMIF(K10:K95, "SBB", L10:L95)</f>
        <v>1050.3</v>
      </c>
      <c r="M105" s="26">
        <f>SUMIF(K10:K95, "SBB", M10:M95)</f>
        <v>1143</v>
      </c>
      <c r="N105" s="26">
        <f>SUMIF(K10:K95, "SBB", N10:N95)</f>
        <v>2181</v>
      </c>
      <c r="O105" s="77" t="s">
        <v>209</v>
      </c>
      <c r="P105" s="77" t="s">
        <v>210</v>
      </c>
      <c r="Q105" s="76"/>
    </row>
    <row r="106" spans="1:17" ht="20.25" customHeight="1" x14ac:dyDescent="0.3">
      <c r="D106" s="170" t="s">
        <v>97</v>
      </c>
      <c r="E106" s="171"/>
      <c r="F106" s="171"/>
      <c r="G106" s="171"/>
      <c r="H106" s="171"/>
      <c r="I106" s="171"/>
      <c r="J106" s="171"/>
      <c r="K106" s="172"/>
      <c r="L106" s="26">
        <f>SUMIF(K10:K95, "AAP", L10:L95)</f>
        <v>0</v>
      </c>
      <c r="M106" s="26">
        <f>SUMIF(K10:K95, "AAP", M10:M95)</f>
        <v>0</v>
      </c>
      <c r="N106" s="26">
        <f>SUMIF(K10:K95, "AAP", N10:N95)</f>
        <v>0</v>
      </c>
      <c r="O106" s="77">
        <v>940.3</v>
      </c>
      <c r="P106" s="78">
        <f>SUM(L105-O106)</f>
        <v>110</v>
      </c>
    </row>
    <row r="107" spans="1:17" ht="20.25" customHeight="1" x14ac:dyDescent="0.3">
      <c r="D107" s="170" t="s">
        <v>98</v>
      </c>
      <c r="E107" s="171"/>
      <c r="F107" s="171"/>
      <c r="G107" s="171"/>
      <c r="H107" s="171"/>
      <c r="I107" s="171"/>
      <c r="J107" s="171"/>
      <c r="K107" s="172"/>
      <c r="L107" s="26">
        <f>SUMIF(K10:K95, "VSP", L10:L95)</f>
        <v>0</v>
      </c>
      <c r="M107" s="26">
        <f>SUMIF(K10:K95, "VSP", M10:M95)</f>
        <v>0</v>
      </c>
      <c r="N107" s="26">
        <f>SUMIF(K10:K95, "VSP", N10:N95)</f>
        <v>0</v>
      </c>
    </row>
    <row r="108" spans="1:17" ht="20.25" customHeight="1" x14ac:dyDescent="0.3">
      <c r="D108" s="170" t="s">
        <v>99</v>
      </c>
      <c r="E108" s="171"/>
      <c r="F108" s="171"/>
      <c r="G108" s="171"/>
      <c r="H108" s="171"/>
      <c r="I108" s="171"/>
      <c r="J108" s="171"/>
      <c r="K108" s="172"/>
      <c r="L108" s="26">
        <f>SUMIF(K10:K95, "VB", L10:L95)</f>
        <v>1619.7</v>
      </c>
      <c r="M108" s="26">
        <f>SUMIF(K10:K95, "VB", M10:M95)</f>
        <v>1559.1</v>
      </c>
      <c r="N108" s="26">
        <f>SUMIF(K10:K95, "VB", N10:N95)</f>
        <v>1568.3</v>
      </c>
    </row>
    <row r="109" spans="1:17" ht="20.25" customHeight="1" x14ac:dyDescent="0.3">
      <c r="D109" s="170" t="s">
        <v>100</v>
      </c>
      <c r="E109" s="171"/>
      <c r="F109" s="171"/>
      <c r="G109" s="171"/>
      <c r="H109" s="171"/>
      <c r="I109" s="171"/>
      <c r="J109" s="171"/>
      <c r="K109" s="172"/>
      <c r="L109" s="26">
        <f>SUMIF(K10:K95, "KPP", L10:L95)</f>
        <v>0</v>
      </c>
      <c r="M109" s="26">
        <f>SUMIF(K10:K95, "KPP", M10:M95)</f>
        <v>0</v>
      </c>
      <c r="N109" s="26">
        <f>SUMIF(K10:K95, "KPP", N10:N95)</f>
        <v>0</v>
      </c>
    </row>
    <row r="110" spans="1:17" ht="20.25" customHeight="1" x14ac:dyDescent="0.3">
      <c r="D110" s="170" t="s">
        <v>101</v>
      </c>
      <c r="E110" s="171"/>
      <c r="F110" s="171"/>
      <c r="G110" s="171"/>
      <c r="H110" s="171"/>
      <c r="I110" s="171"/>
      <c r="J110" s="171"/>
      <c r="K110" s="172"/>
      <c r="L110" s="26">
        <f>SUMIF(K15:K100, "SPP", L15:L100)</f>
        <v>2.5</v>
      </c>
      <c r="M110" s="26">
        <f>SUMIF(K10:K95, "SPP", M10:M95)</f>
        <v>2.5</v>
      </c>
      <c r="N110" s="26">
        <f>SUMIF(K10:K95, "SPP", N10:N95)</f>
        <v>2.5</v>
      </c>
    </row>
    <row r="111" spans="1:17" ht="20.25" customHeight="1" x14ac:dyDescent="0.3">
      <c r="D111" s="170" t="s">
        <v>102</v>
      </c>
      <c r="E111" s="171"/>
      <c r="F111" s="171"/>
      <c r="G111" s="171"/>
      <c r="H111" s="171"/>
      <c r="I111" s="171"/>
      <c r="J111" s="171"/>
      <c r="K111" s="172"/>
      <c r="L111" s="26">
        <f>SUMIF(K16:K101, "ESF", L16:L101)</f>
        <v>106.2</v>
      </c>
      <c r="M111" s="26">
        <f>SUMIF(K10:K95, "ESF", M10:M95)</f>
        <v>106.2</v>
      </c>
      <c r="N111" s="26">
        <f>SUMIF(K10:K95, "ESF", N10:N95)</f>
        <v>106.2</v>
      </c>
    </row>
    <row r="112" spans="1:17" ht="20.25" customHeight="1" x14ac:dyDescent="0.3">
      <c r="D112" s="137" t="s">
        <v>103</v>
      </c>
      <c r="E112" s="138"/>
      <c r="F112" s="138"/>
      <c r="G112" s="138"/>
      <c r="H112" s="138"/>
      <c r="I112" s="138"/>
      <c r="J112" s="138"/>
      <c r="K112" s="139"/>
      <c r="L112" s="27">
        <f>SUMIF(K10:K95, "SL", L10:L95)</f>
        <v>0</v>
      </c>
      <c r="M112" s="27">
        <f>SUMIF(K10:K95, "SL", M10:M95)</f>
        <v>0</v>
      </c>
      <c r="N112" s="27">
        <f>SUMIF(K10:K95, "SL", N10:N95)</f>
        <v>0</v>
      </c>
    </row>
    <row r="113" spans="4:14" ht="19.5" thickBot="1" x14ac:dyDescent="0.35">
      <c r="D113" s="140" t="s">
        <v>104</v>
      </c>
      <c r="E113" s="141"/>
      <c r="F113" s="141"/>
      <c r="G113" s="141"/>
      <c r="H113" s="141"/>
      <c r="I113" s="141"/>
      <c r="J113" s="141"/>
      <c r="K113" s="142"/>
      <c r="L113" s="27">
        <f>SUMIF(K10:K95, "SVA", L10:L95)</f>
        <v>1222.0999999999999</v>
      </c>
      <c r="M113" s="27">
        <f>SUMIF(K10:K95, "SVA", M10:M95)</f>
        <v>0</v>
      </c>
      <c r="N113" s="27">
        <f>SUMIF(K10:K95, "SVA", N10:N95)</f>
        <v>0</v>
      </c>
    </row>
    <row r="114" spans="4:14" ht="19.5" thickBot="1" x14ac:dyDescent="0.35">
      <c r="D114" s="143" t="s">
        <v>76</v>
      </c>
      <c r="E114" s="144"/>
      <c r="F114" s="144"/>
      <c r="G114" s="144"/>
      <c r="H114" s="144"/>
      <c r="I114" s="144"/>
      <c r="J114" s="144"/>
      <c r="K114" s="145"/>
      <c r="L114" s="24">
        <f>L115</f>
        <v>0</v>
      </c>
      <c r="M114" s="24">
        <f t="shared" ref="M114:N114" si="27">M115</f>
        <v>0</v>
      </c>
      <c r="N114" s="24">
        <f t="shared" si="27"/>
        <v>0</v>
      </c>
    </row>
    <row r="115" spans="4:14" ht="36.75" customHeight="1" thickBot="1" x14ac:dyDescent="0.35">
      <c r="D115" s="146" t="s">
        <v>105</v>
      </c>
      <c r="E115" s="147"/>
      <c r="F115" s="147"/>
      <c r="G115" s="147"/>
      <c r="H115" s="147"/>
      <c r="I115" s="147"/>
      <c r="J115" s="147"/>
      <c r="K115" s="148"/>
      <c r="L115" s="28">
        <f>SUMIF(K10:K95, "KTF", L10:L95)</f>
        <v>0</v>
      </c>
      <c r="M115" s="28">
        <f>SUMIF(K10:K95, "KTF", M10:M95)</f>
        <v>0</v>
      </c>
      <c r="N115" s="28">
        <f>SUMIF(K10:K95, "KTF", N10:N95)</f>
        <v>0</v>
      </c>
    </row>
    <row r="116" spans="4:14" ht="19.5" thickBot="1" x14ac:dyDescent="0.35">
      <c r="D116" s="149" t="s">
        <v>106</v>
      </c>
      <c r="E116" s="150"/>
      <c r="F116" s="150"/>
      <c r="G116" s="150"/>
      <c r="H116" s="150"/>
      <c r="I116" s="150"/>
      <c r="J116" s="150"/>
      <c r="K116" s="151"/>
      <c r="L116" s="29">
        <f>L114+L103</f>
        <v>4000.7999999999997</v>
      </c>
      <c r="M116" s="29">
        <f t="shared" ref="M116:N116" si="28">M114+M103</f>
        <v>2810.7999999999997</v>
      </c>
      <c r="N116" s="29">
        <f t="shared" si="28"/>
        <v>3858</v>
      </c>
    </row>
    <row r="117" spans="4:14" ht="18.75" x14ac:dyDescent="0.3">
      <c r="D117" s="167" t="s">
        <v>107</v>
      </c>
      <c r="E117" s="168"/>
      <c r="F117" s="168"/>
      <c r="G117" s="168"/>
      <c r="H117" s="168"/>
      <c r="I117" s="168"/>
      <c r="J117" s="168"/>
      <c r="K117" s="168"/>
      <c r="L117" s="30">
        <f>SUMIF(K10:K96, "RPP", L10:L96)</f>
        <v>0</v>
      </c>
      <c r="M117" s="30">
        <f t="shared" ref="M117:N117" si="29">SUMIF(L10:L96, "RPP", M10:M96)</f>
        <v>0</v>
      </c>
      <c r="N117" s="30">
        <f t="shared" si="29"/>
        <v>0</v>
      </c>
    </row>
    <row r="118" spans="4:14" ht="19.5" thickBot="1" x14ac:dyDescent="0.35">
      <c r="D118" s="173" t="s">
        <v>108</v>
      </c>
      <c r="E118" s="174"/>
      <c r="F118" s="174"/>
      <c r="G118" s="174"/>
      <c r="H118" s="174"/>
      <c r="I118" s="174"/>
      <c r="J118" s="174"/>
      <c r="K118" s="174"/>
      <c r="L118" s="31">
        <f>L116-3553.9</f>
        <v>446.89999999999964</v>
      </c>
      <c r="M118" s="32">
        <f>M116-L116</f>
        <v>-1190</v>
      </c>
      <c r="N118" s="32">
        <f>N116-M116</f>
        <v>1047.2000000000003</v>
      </c>
    </row>
    <row r="119" spans="4:14" ht="19.5" thickBot="1" x14ac:dyDescent="0.35">
      <c r="D119" s="175" t="s">
        <v>77</v>
      </c>
      <c r="E119" s="176"/>
      <c r="F119" s="176"/>
      <c r="G119" s="176"/>
      <c r="H119" s="176"/>
      <c r="I119" s="176"/>
      <c r="J119" s="176"/>
      <c r="K119" s="177"/>
      <c r="L119" s="33">
        <f>L116</f>
        <v>4000.7999999999997</v>
      </c>
      <c r="M119" s="33">
        <f t="shared" ref="M119:N119" si="30">M116</f>
        <v>2810.7999999999997</v>
      </c>
      <c r="N119" s="33">
        <f t="shared" si="30"/>
        <v>3858</v>
      </c>
    </row>
    <row r="121" spans="4:14" x14ac:dyDescent="0.25">
      <c r="L121" s="75"/>
    </row>
    <row r="122" spans="4:14" x14ac:dyDescent="0.25">
      <c r="L122" s="75"/>
    </row>
  </sheetData>
  <mergeCells count="182">
    <mergeCell ref="G67:G68"/>
    <mergeCell ref="G69:G70"/>
    <mergeCell ref="G71:G76"/>
    <mergeCell ref="G77:G80"/>
    <mergeCell ref="G81:G83"/>
    <mergeCell ref="G84:G85"/>
    <mergeCell ref="G86:G87"/>
    <mergeCell ref="G88:G90"/>
    <mergeCell ref="G91:G92"/>
    <mergeCell ref="D117:K117"/>
    <mergeCell ref="D118:K118"/>
    <mergeCell ref="D119:K119"/>
    <mergeCell ref="G11:G14"/>
    <mergeCell ref="G15:G18"/>
    <mergeCell ref="G19:G23"/>
    <mergeCell ref="G28:G29"/>
    <mergeCell ref="H28:H29"/>
    <mergeCell ref="G30:G34"/>
    <mergeCell ref="G35:G37"/>
    <mergeCell ref="E11:E23"/>
    <mergeCell ref="D11:D23"/>
    <mergeCell ref="E28:E37"/>
    <mergeCell ref="D28:D37"/>
    <mergeCell ref="G43:G47"/>
    <mergeCell ref="G48:G52"/>
    <mergeCell ref="G53:G54"/>
    <mergeCell ref="G55:G56"/>
    <mergeCell ref="G57:G60"/>
    <mergeCell ref="G61:G62"/>
    <mergeCell ref="G63:G64"/>
    <mergeCell ref="G65:G66"/>
    <mergeCell ref="D101:J101"/>
    <mergeCell ref="D102:K102"/>
    <mergeCell ref="D103:K103"/>
    <mergeCell ref="D104:K104"/>
    <mergeCell ref="D105:K105"/>
    <mergeCell ref="D106:K106"/>
    <mergeCell ref="D107:K107"/>
    <mergeCell ref="D108:K108"/>
    <mergeCell ref="D109:K109"/>
    <mergeCell ref="D110:K110"/>
    <mergeCell ref="D111:K111"/>
    <mergeCell ref="D112:K112"/>
    <mergeCell ref="D113:K113"/>
    <mergeCell ref="D114:K114"/>
    <mergeCell ref="D115:K115"/>
    <mergeCell ref="D116:K116"/>
    <mergeCell ref="G5:G7"/>
    <mergeCell ref="G93:G96"/>
    <mergeCell ref="A99:K99"/>
    <mergeCell ref="A98:K98"/>
    <mergeCell ref="A97:K97"/>
    <mergeCell ref="I57:I60"/>
    <mergeCell ref="J57:J60"/>
    <mergeCell ref="H47:K47"/>
    <mergeCell ref="I77:I80"/>
    <mergeCell ref="J77:J80"/>
    <mergeCell ref="I88:I90"/>
    <mergeCell ref="J65:J66"/>
    <mergeCell ref="H23:K23"/>
    <mergeCell ref="F42:N42"/>
    <mergeCell ref="F41:N41"/>
    <mergeCell ref="I43:I46"/>
    <mergeCell ref="J43:J46"/>
    <mergeCell ref="A43:A47"/>
    <mergeCell ref="B43:B47"/>
    <mergeCell ref="A2:L2"/>
    <mergeCell ref="A5:A7"/>
    <mergeCell ref="C5:C7"/>
    <mergeCell ref="D5:D7"/>
    <mergeCell ref="E5:E7"/>
    <mergeCell ref="J81:J83"/>
    <mergeCell ref="B5:B7"/>
    <mergeCell ref="J84:J85"/>
    <mergeCell ref="J71:J76"/>
    <mergeCell ref="I84:I85"/>
    <mergeCell ref="F38:K38"/>
    <mergeCell ref="I15:I18"/>
    <mergeCell ref="F26:N26"/>
    <mergeCell ref="I61:I62"/>
    <mergeCell ref="J61:J62"/>
    <mergeCell ref="D53:D96"/>
    <mergeCell ref="E53:E96"/>
    <mergeCell ref="L5:L7"/>
    <mergeCell ref="C43:C47"/>
    <mergeCell ref="C11:C23"/>
    <mergeCell ref="B11:B23"/>
    <mergeCell ref="A11:A23"/>
    <mergeCell ref="C28:C37"/>
    <mergeCell ref="B28:B37"/>
    <mergeCell ref="J35:J36"/>
    <mergeCell ref="H37:K37"/>
    <mergeCell ref="F28:F37"/>
    <mergeCell ref="H93:H95"/>
    <mergeCell ref="H88:H90"/>
    <mergeCell ref="J88:J90"/>
    <mergeCell ref="H77:H80"/>
    <mergeCell ref="A4:L4"/>
    <mergeCell ref="A3:L3"/>
    <mergeCell ref="A28:A37"/>
    <mergeCell ref="I35:I36"/>
    <mergeCell ref="F27:N27"/>
    <mergeCell ref="D43:D47"/>
    <mergeCell ref="E43:E47"/>
    <mergeCell ref="F43:F47"/>
    <mergeCell ref="F40:N40"/>
    <mergeCell ref="H30:H34"/>
    <mergeCell ref="I30:I34"/>
    <mergeCell ref="J30:J34"/>
    <mergeCell ref="F39:K39"/>
    <mergeCell ref="H35:H36"/>
    <mergeCell ref="H19:H22"/>
    <mergeCell ref="I19:I22"/>
    <mergeCell ref="J19:J22"/>
    <mergeCell ref="H96:K96"/>
    <mergeCell ref="J86:J87"/>
    <mergeCell ref="J69:J70"/>
    <mergeCell ref="M5:M7"/>
    <mergeCell ref="N5:N7"/>
    <mergeCell ref="F11:F23"/>
    <mergeCell ref="J15:J18"/>
    <mergeCell ref="H15:H18"/>
    <mergeCell ref="H43:H46"/>
    <mergeCell ref="F9:N9"/>
    <mergeCell ref="J5:J7"/>
    <mergeCell ref="K5:K7"/>
    <mergeCell ref="F10:N10"/>
    <mergeCell ref="H11:H14"/>
    <mergeCell ref="I28:I29"/>
    <mergeCell ref="J28:J29"/>
    <mergeCell ref="F24:K24"/>
    <mergeCell ref="F5:F7"/>
    <mergeCell ref="H5:H7"/>
    <mergeCell ref="I5:I7"/>
    <mergeCell ref="F25:K25"/>
    <mergeCell ref="I11:I14"/>
    <mergeCell ref="J11:J14"/>
    <mergeCell ref="F8:N8"/>
    <mergeCell ref="I86:I87"/>
    <mergeCell ref="I53:I54"/>
    <mergeCell ref="H71:H76"/>
    <mergeCell ref="I71:I76"/>
    <mergeCell ref="H81:H83"/>
    <mergeCell ref="I81:I83"/>
    <mergeCell ref="H69:H70"/>
    <mergeCell ref="I69:I70"/>
    <mergeCell ref="H84:H85"/>
    <mergeCell ref="I67:I68"/>
    <mergeCell ref="A48:A52"/>
    <mergeCell ref="B48:B52"/>
    <mergeCell ref="C48:C52"/>
    <mergeCell ref="D48:D52"/>
    <mergeCell ref="E48:E52"/>
    <mergeCell ref="F48:F52"/>
    <mergeCell ref="H48:H51"/>
    <mergeCell ref="H52:K52"/>
    <mergeCell ref="I48:I51"/>
    <mergeCell ref="J48:J51"/>
    <mergeCell ref="A53:A96"/>
    <mergeCell ref="H65:H66"/>
    <mergeCell ref="I65:I66"/>
    <mergeCell ref="H57:H60"/>
    <mergeCell ref="H63:H64"/>
    <mergeCell ref="I63:I64"/>
    <mergeCell ref="J63:J64"/>
    <mergeCell ref="F53:F96"/>
    <mergeCell ref="H55:H56"/>
    <mergeCell ref="I55:I56"/>
    <mergeCell ref="H53:H54"/>
    <mergeCell ref="J67:J68"/>
    <mergeCell ref="H61:H62"/>
    <mergeCell ref="C53:C96"/>
    <mergeCell ref="H91:H92"/>
    <mergeCell ref="I91:I92"/>
    <mergeCell ref="J91:J92"/>
    <mergeCell ref="H67:H68"/>
    <mergeCell ref="J53:J54"/>
    <mergeCell ref="I93:I95"/>
    <mergeCell ref="J93:J95"/>
    <mergeCell ref="J55:J56"/>
    <mergeCell ref="B53:B96"/>
    <mergeCell ref="H86:H87"/>
  </mergeCells>
  <phoneticPr fontId="27" type="noConversion"/>
  <pageMargins left="0.7" right="0.7" top="0.75" bottom="0.75" header="0.3" footer="0.3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7B126-EC69-40A9-AC75-7483CB59688C}">
  <dimension ref="A1:F159"/>
  <sheetViews>
    <sheetView tabSelected="1" topLeftCell="A12" zoomScaleNormal="100" workbookViewId="0">
      <selection activeCell="B28" sqref="B28"/>
    </sheetView>
  </sheetViews>
  <sheetFormatPr defaultRowHeight="15" x14ac:dyDescent="0.25"/>
  <cols>
    <col min="1" max="1" width="27.85546875" customWidth="1"/>
    <col min="2" max="2" width="45.5703125" customWidth="1"/>
    <col min="6" max="6" width="17.85546875" customWidth="1"/>
  </cols>
  <sheetData>
    <row r="1" spans="1:6" s="59" customFormat="1" ht="43.5" customHeight="1" thickBot="1" x14ac:dyDescent="0.3">
      <c r="A1" s="203" t="s">
        <v>114</v>
      </c>
      <c r="B1" s="189" t="s">
        <v>115</v>
      </c>
      <c r="C1" s="206" t="s">
        <v>116</v>
      </c>
      <c r="D1" s="205"/>
      <c r="E1" s="207"/>
      <c r="F1" s="208" t="s">
        <v>117</v>
      </c>
    </row>
    <row r="2" spans="1:6" s="59" customFormat="1" ht="39" customHeight="1" thickBot="1" x14ac:dyDescent="0.3">
      <c r="A2" s="204"/>
      <c r="B2" s="190" t="s">
        <v>118</v>
      </c>
      <c r="C2" s="190">
        <v>2024</v>
      </c>
      <c r="D2" s="190">
        <v>2025</v>
      </c>
      <c r="E2" s="190">
        <v>2026</v>
      </c>
      <c r="F2" s="209"/>
    </row>
    <row r="3" spans="1:6" s="59" customFormat="1" ht="15.75" thickBot="1" x14ac:dyDescent="0.3">
      <c r="A3" s="191">
        <v>1</v>
      </c>
      <c r="B3" s="192">
        <v>2</v>
      </c>
      <c r="C3" s="192">
        <v>3</v>
      </c>
      <c r="D3" s="192">
        <v>4</v>
      </c>
      <c r="E3" s="192">
        <v>5</v>
      </c>
      <c r="F3" s="192">
        <v>6</v>
      </c>
    </row>
    <row r="4" spans="1:6" s="59" customFormat="1" ht="15.75" customHeight="1" thickBot="1" x14ac:dyDescent="0.3">
      <c r="A4" s="210" t="s">
        <v>215</v>
      </c>
      <c r="B4" s="211"/>
      <c r="C4" s="211"/>
      <c r="D4" s="211"/>
      <c r="E4" s="211"/>
      <c r="F4" s="212"/>
    </row>
    <row r="5" spans="1:6" s="59" customFormat="1" ht="21.75" customHeight="1" thickBot="1" x14ac:dyDescent="0.3">
      <c r="A5" s="213" t="s">
        <v>119</v>
      </c>
      <c r="B5" s="214"/>
      <c r="C5" s="214"/>
      <c r="D5" s="214"/>
      <c r="E5" s="214"/>
      <c r="F5" s="215"/>
    </row>
    <row r="6" spans="1:6" s="59" customFormat="1" ht="22.5" customHeight="1" thickBot="1" x14ac:dyDescent="0.3">
      <c r="A6" s="193" t="s">
        <v>120</v>
      </c>
      <c r="B6" s="194" t="s">
        <v>216</v>
      </c>
      <c r="C6" s="195">
        <v>0</v>
      </c>
      <c r="D6" s="195">
        <v>0</v>
      </c>
      <c r="E6" s="195">
        <v>2</v>
      </c>
      <c r="F6" s="196" t="s">
        <v>199</v>
      </c>
    </row>
    <row r="7" spans="1:6" s="59" customFormat="1" ht="16.5" customHeight="1" thickBot="1" x14ac:dyDescent="0.3">
      <c r="A7" s="193" t="s">
        <v>121</v>
      </c>
      <c r="B7" s="194" t="s">
        <v>217</v>
      </c>
      <c r="C7" s="195">
        <v>0</v>
      </c>
      <c r="D7" s="195">
        <v>0</v>
      </c>
      <c r="E7" s="195">
        <v>0</v>
      </c>
      <c r="F7" s="196" t="s">
        <v>199</v>
      </c>
    </row>
    <row r="8" spans="1:6" s="59" customFormat="1" ht="19.5" customHeight="1" thickBot="1" x14ac:dyDescent="0.3">
      <c r="A8" s="213" t="s">
        <v>122</v>
      </c>
      <c r="B8" s="214"/>
      <c r="C8" s="214"/>
      <c r="D8" s="214"/>
      <c r="E8" s="214"/>
      <c r="F8" s="215"/>
    </row>
    <row r="9" spans="1:6" s="59" customFormat="1" ht="20.25" customHeight="1" thickBot="1" x14ac:dyDescent="0.3">
      <c r="A9" s="213" t="s">
        <v>178</v>
      </c>
      <c r="B9" s="214"/>
      <c r="C9" s="214"/>
      <c r="D9" s="214"/>
      <c r="E9" s="214"/>
      <c r="F9" s="215"/>
    </row>
    <row r="10" spans="1:6" s="59" customFormat="1" ht="22.5" customHeight="1" thickBot="1" x14ac:dyDescent="0.3">
      <c r="A10" s="193" t="s">
        <v>123</v>
      </c>
      <c r="B10" s="194" t="s">
        <v>218</v>
      </c>
      <c r="C10" s="195">
        <v>0</v>
      </c>
      <c r="D10" s="195">
        <v>0</v>
      </c>
      <c r="E10" s="195">
        <v>1</v>
      </c>
      <c r="F10" s="196" t="s">
        <v>200</v>
      </c>
    </row>
    <row r="11" spans="1:6" s="59" customFormat="1" ht="22.5" customHeight="1" thickBot="1" x14ac:dyDescent="0.3">
      <c r="A11" s="193" t="s">
        <v>124</v>
      </c>
      <c r="B11" s="194" t="s">
        <v>219</v>
      </c>
      <c r="C11" s="195">
        <v>0</v>
      </c>
      <c r="D11" s="195">
        <v>0</v>
      </c>
      <c r="E11" s="195">
        <v>2</v>
      </c>
      <c r="F11" s="196" t="s">
        <v>200</v>
      </c>
    </row>
    <row r="12" spans="1:6" s="59" customFormat="1" ht="21" customHeight="1" thickBot="1" x14ac:dyDescent="0.3">
      <c r="A12" s="193" t="s">
        <v>125</v>
      </c>
      <c r="B12" s="194" t="s">
        <v>220</v>
      </c>
      <c r="C12" s="195">
        <v>0</v>
      </c>
      <c r="D12" s="195">
        <v>0</v>
      </c>
      <c r="E12" s="195">
        <v>1</v>
      </c>
      <c r="F12" s="196" t="s">
        <v>200</v>
      </c>
    </row>
    <row r="13" spans="1:6" s="59" customFormat="1" ht="30.75" thickBot="1" x14ac:dyDescent="0.3">
      <c r="A13" s="193" t="s">
        <v>126</v>
      </c>
      <c r="B13" s="194" t="s">
        <v>15</v>
      </c>
      <c r="C13" s="195">
        <v>0</v>
      </c>
      <c r="D13" s="195">
        <v>0</v>
      </c>
      <c r="E13" s="195">
        <v>0</v>
      </c>
      <c r="F13" s="196" t="s">
        <v>200</v>
      </c>
    </row>
    <row r="14" spans="1:6" s="59" customFormat="1" ht="27.75" customHeight="1" thickBot="1" x14ac:dyDescent="0.3">
      <c r="A14" s="193" t="s">
        <v>127</v>
      </c>
      <c r="B14" s="194" t="s">
        <v>221</v>
      </c>
      <c r="C14" s="195">
        <v>0</v>
      </c>
      <c r="D14" s="195">
        <v>0</v>
      </c>
      <c r="E14" s="195">
        <v>0</v>
      </c>
      <c r="F14" s="196" t="s">
        <v>200</v>
      </c>
    </row>
    <row r="15" spans="1:6" s="59" customFormat="1" ht="15.75" thickBot="1" x14ac:dyDescent="0.3">
      <c r="A15" s="213" t="s">
        <v>179</v>
      </c>
      <c r="B15" s="214"/>
      <c r="C15" s="214"/>
      <c r="D15" s="214"/>
      <c r="E15" s="214"/>
      <c r="F15" s="215"/>
    </row>
    <row r="16" spans="1:6" s="59" customFormat="1" ht="15.75" thickBot="1" x14ac:dyDescent="0.3">
      <c r="A16" s="197" t="s">
        <v>128</v>
      </c>
      <c r="B16" s="198" t="s">
        <v>222</v>
      </c>
      <c r="C16" s="199">
        <v>0</v>
      </c>
      <c r="D16" s="199">
        <v>0</v>
      </c>
      <c r="E16" s="199">
        <v>0</v>
      </c>
      <c r="F16" s="200" t="s">
        <v>200</v>
      </c>
    </row>
    <row r="17" spans="1:6" s="59" customFormat="1" ht="19.5" customHeight="1" thickBot="1" x14ac:dyDescent="0.3">
      <c r="A17" s="193" t="s">
        <v>129</v>
      </c>
      <c r="B17" s="194" t="s">
        <v>223</v>
      </c>
      <c r="C17" s="195">
        <v>0</v>
      </c>
      <c r="D17" s="195">
        <v>0</v>
      </c>
      <c r="E17" s="195">
        <v>1</v>
      </c>
      <c r="F17" s="196" t="s">
        <v>200</v>
      </c>
    </row>
    <row r="18" spans="1:6" ht="15.75" thickBot="1" x14ac:dyDescent="0.3">
      <c r="A18" s="213" t="s">
        <v>180</v>
      </c>
      <c r="B18" s="214"/>
      <c r="C18" s="214"/>
      <c r="D18" s="214"/>
      <c r="E18" s="214"/>
      <c r="F18" s="215"/>
    </row>
    <row r="19" spans="1:6" ht="15.75" thickBot="1" x14ac:dyDescent="0.3">
      <c r="A19" s="193" t="s">
        <v>130</v>
      </c>
      <c r="B19" s="194" t="s">
        <v>224</v>
      </c>
      <c r="C19" s="195">
        <v>0</v>
      </c>
      <c r="D19" s="195">
        <v>0</v>
      </c>
      <c r="E19" s="195">
        <v>1</v>
      </c>
      <c r="F19" s="196" t="s">
        <v>200</v>
      </c>
    </row>
    <row r="20" spans="1:6" ht="15.75" thickBot="1" x14ac:dyDescent="0.3">
      <c r="A20" s="193" t="s">
        <v>131</v>
      </c>
      <c r="B20" s="194" t="s">
        <v>225</v>
      </c>
      <c r="C20" s="195">
        <v>0</v>
      </c>
      <c r="D20" s="195">
        <v>0</v>
      </c>
      <c r="E20" s="195">
        <v>1</v>
      </c>
      <c r="F20" s="196" t="s">
        <v>200</v>
      </c>
    </row>
    <row r="21" spans="1:6" ht="21" customHeight="1" thickBot="1" x14ac:dyDescent="0.3">
      <c r="A21" s="213" t="s">
        <v>132</v>
      </c>
      <c r="B21" s="214"/>
      <c r="C21" s="214"/>
      <c r="D21" s="214"/>
      <c r="E21" s="214"/>
      <c r="F21" s="216"/>
    </row>
    <row r="22" spans="1:6" ht="15.75" thickBot="1" x14ac:dyDescent="0.3">
      <c r="A22" s="213" t="s">
        <v>133</v>
      </c>
      <c r="B22" s="214"/>
      <c r="C22" s="214"/>
      <c r="D22" s="214"/>
      <c r="E22" s="214"/>
      <c r="F22" s="216"/>
    </row>
    <row r="23" spans="1:6" ht="15.75" thickBot="1" x14ac:dyDescent="0.3">
      <c r="A23" s="213" t="s">
        <v>181</v>
      </c>
      <c r="B23" s="214"/>
      <c r="C23" s="214"/>
      <c r="D23" s="214"/>
      <c r="E23" s="214"/>
      <c r="F23" s="216"/>
    </row>
    <row r="24" spans="1:6" ht="37.5" customHeight="1" thickBot="1" x14ac:dyDescent="0.3">
      <c r="A24" s="193" t="s">
        <v>134</v>
      </c>
      <c r="B24" s="194" t="s">
        <v>226</v>
      </c>
      <c r="C24" s="195">
        <v>1</v>
      </c>
      <c r="D24" s="195">
        <v>1</v>
      </c>
      <c r="E24" s="195">
        <v>1</v>
      </c>
      <c r="F24" s="196" t="s">
        <v>201</v>
      </c>
    </row>
    <row r="25" spans="1:6" ht="28.5" customHeight="1" thickBot="1" x14ac:dyDescent="0.3">
      <c r="A25" s="213" t="s">
        <v>261</v>
      </c>
      <c r="B25" s="214"/>
      <c r="C25" s="214"/>
      <c r="D25" s="214"/>
      <c r="E25" s="214"/>
      <c r="F25" s="216"/>
    </row>
    <row r="26" spans="1:6" ht="15.75" thickBot="1" x14ac:dyDescent="0.3">
      <c r="A26" s="193" t="s">
        <v>135</v>
      </c>
      <c r="B26" s="194" t="s">
        <v>173</v>
      </c>
      <c r="C26" s="196">
        <v>30</v>
      </c>
      <c r="D26" s="196">
        <v>50</v>
      </c>
      <c r="E26" s="196">
        <v>100</v>
      </c>
      <c r="F26" s="196" t="s">
        <v>201</v>
      </c>
    </row>
    <row r="27" spans="1:6" ht="30.75" thickBot="1" x14ac:dyDescent="0.3">
      <c r="A27" s="193" t="s">
        <v>136</v>
      </c>
      <c r="B27" s="194" t="s">
        <v>227</v>
      </c>
      <c r="C27" s="196">
        <v>10</v>
      </c>
      <c r="D27" s="196">
        <v>10</v>
      </c>
      <c r="E27" s="196">
        <v>10</v>
      </c>
      <c r="F27" s="196" t="s">
        <v>201</v>
      </c>
    </row>
    <row r="28" spans="1:6" ht="15.75" thickBot="1" x14ac:dyDescent="0.3">
      <c r="A28" s="193" t="s">
        <v>205</v>
      </c>
      <c r="B28" s="194" t="s">
        <v>228</v>
      </c>
      <c r="C28" s="196">
        <v>0.5</v>
      </c>
      <c r="D28" s="196">
        <v>0.5</v>
      </c>
      <c r="E28" s="196">
        <v>0.5</v>
      </c>
      <c r="F28" s="196" t="s">
        <v>201</v>
      </c>
    </row>
    <row r="29" spans="1:6" ht="15.75" thickBot="1" x14ac:dyDescent="0.3">
      <c r="A29" s="213" t="s">
        <v>182</v>
      </c>
      <c r="B29" s="214"/>
      <c r="C29" s="214"/>
      <c r="D29" s="214"/>
      <c r="E29" s="214"/>
      <c r="F29" s="216"/>
    </row>
    <row r="30" spans="1:6" ht="15.75" thickBot="1" x14ac:dyDescent="0.3">
      <c r="A30" s="193" t="s">
        <v>138</v>
      </c>
      <c r="B30" s="194" t="s">
        <v>137</v>
      </c>
      <c r="C30" s="196">
        <v>2</v>
      </c>
      <c r="D30" s="196">
        <v>3</v>
      </c>
      <c r="E30" s="196">
        <v>3</v>
      </c>
      <c r="F30" s="196" t="s">
        <v>201</v>
      </c>
    </row>
    <row r="31" spans="1:6" ht="15.75" thickBot="1" x14ac:dyDescent="0.3">
      <c r="A31" s="213" t="s">
        <v>139</v>
      </c>
      <c r="B31" s="214"/>
      <c r="C31" s="214"/>
      <c r="D31" s="214"/>
      <c r="E31" s="214"/>
      <c r="F31" s="216"/>
    </row>
    <row r="32" spans="1:6" ht="41.25" customHeight="1" thickBot="1" x14ac:dyDescent="0.3">
      <c r="A32" s="193" t="s">
        <v>140</v>
      </c>
      <c r="B32" s="194" t="s">
        <v>229</v>
      </c>
      <c r="C32" s="195">
        <v>330</v>
      </c>
      <c r="D32" s="195">
        <v>330</v>
      </c>
      <c r="E32" s="195">
        <v>330</v>
      </c>
      <c r="F32" s="196" t="s">
        <v>202</v>
      </c>
    </row>
    <row r="33" spans="1:6" ht="28.5" customHeight="1" thickBot="1" x14ac:dyDescent="0.3">
      <c r="A33" s="213" t="s">
        <v>141</v>
      </c>
      <c r="B33" s="214"/>
      <c r="C33" s="214"/>
      <c r="D33" s="214"/>
      <c r="E33" s="214"/>
      <c r="F33" s="216"/>
    </row>
    <row r="34" spans="1:6" ht="15.75" thickBot="1" x14ac:dyDescent="0.3">
      <c r="A34" s="213" t="s">
        <v>183</v>
      </c>
      <c r="B34" s="214"/>
      <c r="C34" s="214"/>
      <c r="D34" s="214"/>
      <c r="E34" s="214"/>
      <c r="F34" s="216"/>
    </row>
    <row r="35" spans="1:6" ht="15.75" thickBot="1" x14ac:dyDescent="0.3">
      <c r="A35" s="193" t="s">
        <v>142</v>
      </c>
      <c r="B35" s="194" t="s">
        <v>230</v>
      </c>
      <c r="C35" s="195">
        <v>0</v>
      </c>
      <c r="D35" s="195">
        <v>0</v>
      </c>
      <c r="E35" s="195">
        <v>1</v>
      </c>
      <c r="F35" s="196" t="s">
        <v>203</v>
      </c>
    </row>
    <row r="36" spans="1:6" ht="36" customHeight="1" thickBot="1" x14ac:dyDescent="0.3">
      <c r="A36" s="193" t="s">
        <v>143</v>
      </c>
      <c r="B36" s="194" t="s">
        <v>231</v>
      </c>
      <c r="C36" s="195">
        <v>0</v>
      </c>
      <c r="D36" s="195">
        <v>0</v>
      </c>
      <c r="E36" s="195">
        <v>320</v>
      </c>
      <c r="F36" s="196" t="s">
        <v>203</v>
      </c>
    </row>
    <row r="37" spans="1:6" ht="30.75" customHeight="1" thickBot="1" x14ac:dyDescent="0.3">
      <c r="A37" s="213" t="s">
        <v>184</v>
      </c>
      <c r="B37" s="214"/>
      <c r="C37" s="214"/>
      <c r="D37" s="214"/>
      <c r="E37" s="214"/>
      <c r="F37" s="216"/>
    </row>
    <row r="38" spans="1:6" ht="15.75" thickBot="1" x14ac:dyDescent="0.3">
      <c r="A38" s="193" t="s">
        <v>144</v>
      </c>
      <c r="B38" s="194" t="s">
        <v>232</v>
      </c>
      <c r="C38" s="195">
        <v>1</v>
      </c>
      <c r="D38" s="195">
        <v>1</v>
      </c>
      <c r="E38" s="195">
        <v>1</v>
      </c>
      <c r="F38" s="196" t="s">
        <v>203</v>
      </c>
    </row>
    <row r="39" spans="1:6" ht="15.75" thickBot="1" x14ac:dyDescent="0.3">
      <c r="A39" s="217" t="s">
        <v>212</v>
      </c>
      <c r="B39" s="218"/>
      <c r="C39" s="218"/>
      <c r="D39" s="218"/>
      <c r="E39" s="218"/>
      <c r="F39" s="219"/>
    </row>
    <row r="40" spans="1:6" ht="30.75" thickBot="1" x14ac:dyDescent="0.3">
      <c r="A40" s="193" t="s">
        <v>145</v>
      </c>
      <c r="B40" s="201" t="s">
        <v>233</v>
      </c>
      <c r="C40" s="195">
        <v>57</v>
      </c>
      <c r="D40" s="195">
        <v>59</v>
      </c>
      <c r="E40" s="195">
        <v>61</v>
      </c>
      <c r="F40" s="196" t="s">
        <v>203</v>
      </c>
    </row>
    <row r="41" spans="1:6" ht="15.75" thickBot="1" x14ac:dyDescent="0.3">
      <c r="A41" s="213" t="s">
        <v>185</v>
      </c>
      <c r="B41" s="214"/>
      <c r="C41" s="214"/>
      <c r="D41" s="214"/>
      <c r="E41" s="214"/>
      <c r="F41" s="216"/>
    </row>
    <row r="42" spans="1:6" ht="15.75" thickBot="1" x14ac:dyDescent="0.3">
      <c r="A42" s="193" t="s">
        <v>146</v>
      </c>
      <c r="B42" s="194" t="s">
        <v>234</v>
      </c>
      <c r="C42" s="195">
        <v>950</v>
      </c>
      <c r="D42" s="195">
        <v>950</v>
      </c>
      <c r="E42" s="195">
        <v>950</v>
      </c>
      <c r="F42" s="196" t="s">
        <v>204</v>
      </c>
    </row>
    <row r="43" spans="1:6" ht="15.75" thickBot="1" x14ac:dyDescent="0.3">
      <c r="A43" s="213" t="s">
        <v>186</v>
      </c>
      <c r="B43" s="214"/>
      <c r="C43" s="214"/>
      <c r="D43" s="214"/>
      <c r="E43" s="214"/>
      <c r="F43" s="216"/>
    </row>
    <row r="44" spans="1:6" ht="15.75" thickBot="1" x14ac:dyDescent="0.3">
      <c r="A44" s="193" t="s">
        <v>147</v>
      </c>
      <c r="B44" s="194" t="s">
        <v>235</v>
      </c>
      <c r="C44" s="195">
        <v>250</v>
      </c>
      <c r="D44" s="195">
        <v>260</v>
      </c>
      <c r="E44" s="195">
        <v>270</v>
      </c>
      <c r="F44" s="196" t="s">
        <v>204</v>
      </c>
    </row>
    <row r="45" spans="1:6" ht="15.75" thickBot="1" x14ac:dyDescent="0.3">
      <c r="A45" s="213" t="s">
        <v>187</v>
      </c>
      <c r="B45" s="214"/>
      <c r="C45" s="214"/>
      <c r="D45" s="214"/>
      <c r="E45" s="214"/>
      <c r="F45" s="216"/>
    </row>
    <row r="46" spans="1:6" ht="15.75" thickBot="1" x14ac:dyDescent="0.3">
      <c r="A46" s="193" t="s">
        <v>148</v>
      </c>
      <c r="B46" s="194" t="s">
        <v>236</v>
      </c>
      <c r="C46" s="195">
        <v>36</v>
      </c>
      <c r="D46" s="195">
        <v>36</v>
      </c>
      <c r="E46" s="195">
        <v>36</v>
      </c>
      <c r="F46" s="196" t="s">
        <v>204</v>
      </c>
    </row>
    <row r="47" spans="1:6" ht="15.75" thickBot="1" x14ac:dyDescent="0.3">
      <c r="A47" s="213" t="s">
        <v>188</v>
      </c>
      <c r="B47" s="214"/>
      <c r="C47" s="214"/>
      <c r="D47" s="214"/>
      <c r="E47" s="214"/>
      <c r="F47" s="216"/>
    </row>
    <row r="48" spans="1:6" ht="21" customHeight="1" thickBot="1" x14ac:dyDescent="0.3">
      <c r="A48" s="193" t="s">
        <v>149</v>
      </c>
      <c r="B48" s="194" t="s">
        <v>237</v>
      </c>
      <c r="C48" s="195">
        <v>170</v>
      </c>
      <c r="D48" s="195">
        <v>180</v>
      </c>
      <c r="E48" s="195">
        <v>180</v>
      </c>
      <c r="F48" s="196" t="s">
        <v>204</v>
      </c>
    </row>
    <row r="49" spans="1:6" ht="15.75" thickBot="1" x14ac:dyDescent="0.3">
      <c r="A49" s="213" t="s">
        <v>189</v>
      </c>
      <c r="B49" s="214"/>
      <c r="C49" s="214"/>
      <c r="D49" s="214"/>
      <c r="E49" s="214"/>
      <c r="F49" s="216"/>
    </row>
    <row r="50" spans="1:6" ht="30.75" thickBot="1" x14ac:dyDescent="0.3">
      <c r="A50" s="193" t="s">
        <v>150</v>
      </c>
      <c r="B50" s="194" t="s">
        <v>238</v>
      </c>
      <c r="C50" s="195">
        <v>50</v>
      </c>
      <c r="D50" s="195">
        <v>64</v>
      </c>
      <c r="E50" s="195">
        <v>64</v>
      </c>
      <c r="F50" s="196" t="s">
        <v>204</v>
      </c>
    </row>
    <row r="51" spans="1:6" ht="30.75" thickBot="1" x14ac:dyDescent="0.3">
      <c r="A51" s="193" t="s">
        <v>151</v>
      </c>
      <c r="B51" s="194" t="s">
        <v>239</v>
      </c>
      <c r="C51" s="195">
        <v>28</v>
      </c>
      <c r="D51" s="195">
        <v>32</v>
      </c>
      <c r="E51" s="195">
        <v>32</v>
      </c>
      <c r="F51" s="196" t="s">
        <v>204</v>
      </c>
    </row>
    <row r="52" spans="1:6" ht="15.75" thickBot="1" x14ac:dyDescent="0.3">
      <c r="A52" s="213" t="s">
        <v>190</v>
      </c>
      <c r="B52" s="214"/>
      <c r="C52" s="214"/>
      <c r="D52" s="214"/>
      <c r="E52" s="214"/>
      <c r="F52" s="216"/>
    </row>
    <row r="53" spans="1:6" ht="45.75" thickBot="1" x14ac:dyDescent="0.3">
      <c r="A53" s="193" t="s">
        <v>152</v>
      </c>
      <c r="B53" s="194" t="s">
        <v>240</v>
      </c>
      <c r="C53" s="195">
        <v>3</v>
      </c>
      <c r="D53" s="195">
        <v>3</v>
      </c>
      <c r="E53" s="195">
        <v>3</v>
      </c>
      <c r="F53" s="196" t="s">
        <v>204</v>
      </c>
    </row>
    <row r="54" spans="1:6" ht="20.25" customHeight="1" thickBot="1" x14ac:dyDescent="0.3">
      <c r="A54" s="213" t="s">
        <v>191</v>
      </c>
      <c r="B54" s="214"/>
      <c r="C54" s="214"/>
      <c r="D54" s="214"/>
      <c r="E54" s="214"/>
      <c r="F54" s="216"/>
    </row>
    <row r="55" spans="1:6" ht="21.75" customHeight="1" thickBot="1" x14ac:dyDescent="0.3">
      <c r="A55" s="193" t="s">
        <v>153</v>
      </c>
      <c r="B55" s="194" t="s">
        <v>241</v>
      </c>
      <c r="C55" s="195">
        <v>63000</v>
      </c>
      <c r="D55" s="195">
        <v>63500</v>
      </c>
      <c r="E55" s="195">
        <v>63500</v>
      </c>
      <c r="F55" s="196" t="s">
        <v>204</v>
      </c>
    </row>
    <row r="56" spans="1:6" ht="30.75" thickBot="1" x14ac:dyDescent="0.3">
      <c r="A56" s="193" t="s">
        <v>154</v>
      </c>
      <c r="B56" s="194" t="s">
        <v>242</v>
      </c>
      <c r="C56" s="195">
        <v>35</v>
      </c>
      <c r="D56" s="195">
        <v>37</v>
      </c>
      <c r="E56" s="195">
        <v>38</v>
      </c>
      <c r="F56" s="196" t="s">
        <v>204</v>
      </c>
    </row>
    <row r="57" spans="1:6" ht="15.75" thickBot="1" x14ac:dyDescent="0.3">
      <c r="A57" s="213" t="s">
        <v>192</v>
      </c>
      <c r="B57" s="214"/>
      <c r="C57" s="214"/>
      <c r="D57" s="214"/>
      <c r="E57" s="214"/>
      <c r="F57" s="216"/>
    </row>
    <row r="58" spans="1:6" ht="15.75" thickBot="1" x14ac:dyDescent="0.3">
      <c r="A58" s="193" t="s">
        <v>155</v>
      </c>
      <c r="B58" s="194" t="s">
        <v>243</v>
      </c>
      <c r="C58" s="195">
        <v>330</v>
      </c>
      <c r="D58" s="195">
        <v>330</v>
      </c>
      <c r="E58" s="195">
        <v>330</v>
      </c>
      <c r="F58" s="196" t="s">
        <v>204</v>
      </c>
    </row>
    <row r="59" spans="1:6" ht="30.75" thickBot="1" x14ac:dyDescent="0.3">
      <c r="A59" s="193" t="s">
        <v>156</v>
      </c>
      <c r="B59" s="194" t="s">
        <v>257</v>
      </c>
      <c r="C59" s="195">
        <v>3</v>
      </c>
      <c r="D59" s="195">
        <v>3</v>
      </c>
      <c r="E59" s="195">
        <v>3</v>
      </c>
      <c r="F59" s="196" t="s">
        <v>204</v>
      </c>
    </row>
    <row r="60" spans="1:6" ht="15.75" thickBot="1" x14ac:dyDescent="0.3">
      <c r="A60" s="193" t="s">
        <v>157</v>
      </c>
      <c r="B60" s="194" t="s">
        <v>244</v>
      </c>
      <c r="C60" s="195">
        <v>2</v>
      </c>
      <c r="D60" s="195">
        <v>2</v>
      </c>
      <c r="E60" s="195">
        <v>2</v>
      </c>
      <c r="F60" s="196" t="s">
        <v>204</v>
      </c>
    </row>
    <row r="61" spans="1:6" ht="15.75" thickBot="1" x14ac:dyDescent="0.3">
      <c r="A61" s="193" t="s">
        <v>158</v>
      </c>
      <c r="B61" s="194" t="s">
        <v>245</v>
      </c>
      <c r="C61" s="195">
        <v>40</v>
      </c>
      <c r="D61" s="195">
        <v>40</v>
      </c>
      <c r="E61" s="195">
        <v>40</v>
      </c>
      <c r="F61" s="196" t="s">
        <v>204</v>
      </c>
    </row>
    <row r="62" spans="1:6" ht="30.75" thickBot="1" x14ac:dyDescent="0.3">
      <c r="A62" s="193" t="s">
        <v>159</v>
      </c>
      <c r="B62" s="194" t="s">
        <v>246</v>
      </c>
      <c r="C62" s="195" t="s">
        <v>163</v>
      </c>
      <c r="D62" s="195" t="s">
        <v>164</v>
      </c>
      <c r="E62" s="195" t="s">
        <v>164</v>
      </c>
      <c r="F62" s="196" t="s">
        <v>204</v>
      </c>
    </row>
    <row r="63" spans="1:6" ht="15.75" thickBot="1" x14ac:dyDescent="0.3">
      <c r="A63" s="193" t="s">
        <v>160</v>
      </c>
      <c r="B63" s="194" t="s">
        <v>165</v>
      </c>
      <c r="C63" s="195">
        <v>70</v>
      </c>
      <c r="D63" s="195">
        <v>70</v>
      </c>
      <c r="E63" s="195">
        <v>100</v>
      </c>
      <c r="F63" s="196" t="s">
        <v>204</v>
      </c>
    </row>
    <row r="64" spans="1:6" ht="30.75" thickBot="1" x14ac:dyDescent="0.3">
      <c r="A64" s="193" t="s">
        <v>161</v>
      </c>
      <c r="B64" s="194" t="s">
        <v>258</v>
      </c>
      <c r="C64" s="195">
        <v>3</v>
      </c>
      <c r="D64" s="195">
        <v>3</v>
      </c>
      <c r="E64" s="195">
        <v>3</v>
      </c>
      <c r="F64" s="196" t="s">
        <v>204</v>
      </c>
    </row>
    <row r="65" spans="1:6" ht="15.75" thickBot="1" x14ac:dyDescent="0.3">
      <c r="A65" s="193" t="s">
        <v>162</v>
      </c>
      <c r="B65" s="194" t="s">
        <v>247</v>
      </c>
      <c r="C65" s="195">
        <v>1</v>
      </c>
      <c r="D65" s="195">
        <v>1</v>
      </c>
      <c r="E65" s="195">
        <v>1</v>
      </c>
      <c r="F65" s="196" t="s">
        <v>204</v>
      </c>
    </row>
    <row r="66" spans="1:6" ht="15.75" thickBot="1" x14ac:dyDescent="0.3">
      <c r="A66" s="213" t="s">
        <v>193</v>
      </c>
      <c r="B66" s="214"/>
      <c r="C66" s="214"/>
      <c r="D66" s="214"/>
      <c r="E66" s="214"/>
      <c r="F66" s="216"/>
    </row>
    <row r="67" spans="1:6" ht="15.75" thickBot="1" x14ac:dyDescent="0.3">
      <c r="A67" s="193" t="s">
        <v>166</v>
      </c>
      <c r="B67" s="194" t="s">
        <v>248</v>
      </c>
      <c r="C67" s="195">
        <v>5</v>
      </c>
      <c r="D67" s="195">
        <v>5</v>
      </c>
      <c r="E67" s="195">
        <v>5</v>
      </c>
      <c r="F67" s="196" t="s">
        <v>204</v>
      </c>
    </row>
    <row r="68" spans="1:6" ht="30.75" thickBot="1" x14ac:dyDescent="0.3">
      <c r="A68" s="193" t="s">
        <v>167</v>
      </c>
      <c r="B68" s="194" t="s">
        <v>249</v>
      </c>
      <c r="C68" s="195">
        <v>4</v>
      </c>
      <c r="D68" s="195">
        <v>4</v>
      </c>
      <c r="E68" s="195">
        <v>4</v>
      </c>
      <c r="F68" s="196" t="s">
        <v>204</v>
      </c>
    </row>
    <row r="69" spans="1:6" ht="21" customHeight="1" thickBot="1" x14ac:dyDescent="0.3">
      <c r="A69" s="193" t="s">
        <v>168</v>
      </c>
      <c r="B69" s="194" t="s">
        <v>250</v>
      </c>
      <c r="C69" s="195">
        <v>1</v>
      </c>
      <c r="D69" s="195">
        <v>1</v>
      </c>
      <c r="E69" s="195">
        <v>1</v>
      </c>
      <c r="F69" s="196" t="s">
        <v>204</v>
      </c>
    </row>
    <row r="70" spans="1:6" ht="18" customHeight="1" thickBot="1" x14ac:dyDescent="0.3">
      <c r="A70" s="213" t="s">
        <v>194</v>
      </c>
      <c r="B70" s="214"/>
      <c r="C70" s="214"/>
      <c r="D70" s="214"/>
      <c r="E70" s="214"/>
      <c r="F70" s="216"/>
    </row>
    <row r="71" spans="1:6" ht="15.75" thickBot="1" x14ac:dyDescent="0.3">
      <c r="A71" s="193" t="s">
        <v>169</v>
      </c>
      <c r="B71" s="201" t="s">
        <v>251</v>
      </c>
      <c r="C71" s="195">
        <v>2</v>
      </c>
      <c r="D71" s="195">
        <v>2</v>
      </c>
      <c r="E71" s="195">
        <v>2</v>
      </c>
      <c r="F71" s="196" t="s">
        <v>204</v>
      </c>
    </row>
    <row r="72" spans="1:6" ht="15.75" thickBot="1" x14ac:dyDescent="0.3">
      <c r="A72" s="213" t="s">
        <v>195</v>
      </c>
      <c r="B72" s="214"/>
      <c r="C72" s="214"/>
      <c r="D72" s="214"/>
      <c r="E72" s="214"/>
      <c r="F72" s="216"/>
    </row>
    <row r="73" spans="1:6" ht="15.75" thickBot="1" x14ac:dyDescent="0.3">
      <c r="A73" s="193" t="s">
        <v>170</v>
      </c>
      <c r="B73" s="194" t="s">
        <v>252</v>
      </c>
      <c r="C73" s="195">
        <v>100</v>
      </c>
      <c r="D73" s="195">
        <v>105</v>
      </c>
      <c r="E73" s="195">
        <v>110</v>
      </c>
      <c r="F73" s="196" t="s">
        <v>204</v>
      </c>
    </row>
    <row r="74" spans="1:6" ht="16.5" customHeight="1" thickBot="1" x14ac:dyDescent="0.3">
      <c r="A74" s="213" t="s">
        <v>196</v>
      </c>
      <c r="B74" s="214"/>
      <c r="C74" s="214"/>
      <c r="D74" s="214"/>
      <c r="E74" s="214"/>
      <c r="F74" s="216"/>
    </row>
    <row r="75" spans="1:6" ht="58.5" customHeight="1" thickBot="1" x14ac:dyDescent="0.3">
      <c r="A75" s="202" t="s">
        <v>171</v>
      </c>
      <c r="B75" s="201" t="s">
        <v>259</v>
      </c>
      <c r="C75" s="195">
        <v>13</v>
      </c>
      <c r="D75" s="195">
        <v>13</v>
      </c>
      <c r="E75" s="195">
        <v>13</v>
      </c>
      <c r="F75" s="195" t="s">
        <v>204</v>
      </c>
    </row>
    <row r="76" spans="1:6" ht="28.5" customHeight="1" thickBot="1" x14ac:dyDescent="0.3">
      <c r="A76" s="213" t="s">
        <v>253</v>
      </c>
      <c r="B76" s="214"/>
      <c r="C76" s="214"/>
      <c r="D76" s="214"/>
      <c r="E76" s="214"/>
      <c r="F76" s="216"/>
    </row>
    <row r="77" spans="1:6" ht="26.25" customHeight="1" thickBot="1" x14ac:dyDescent="0.3">
      <c r="A77" s="193" t="s">
        <v>172</v>
      </c>
      <c r="B77" s="194" t="s">
        <v>173</v>
      </c>
      <c r="C77" s="196">
        <v>0</v>
      </c>
      <c r="D77" s="196">
        <v>0</v>
      </c>
      <c r="E77" s="196">
        <v>0</v>
      </c>
      <c r="F77" s="196" t="s">
        <v>204</v>
      </c>
    </row>
    <row r="78" spans="1:6" ht="28.5" customHeight="1" thickBot="1" x14ac:dyDescent="0.3">
      <c r="A78" s="213" t="s">
        <v>197</v>
      </c>
      <c r="B78" s="214"/>
      <c r="C78" s="214"/>
      <c r="D78" s="214"/>
      <c r="E78" s="214"/>
      <c r="F78" s="216"/>
    </row>
    <row r="79" spans="1:6" ht="19.5" customHeight="1" thickBot="1" x14ac:dyDescent="0.3">
      <c r="A79" s="193" t="s">
        <v>174</v>
      </c>
      <c r="B79" s="194" t="s">
        <v>254</v>
      </c>
      <c r="C79" s="195">
        <v>0</v>
      </c>
      <c r="D79" s="195">
        <v>0</v>
      </c>
      <c r="E79" s="195">
        <v>10</v>
      </c>
      <c r="F79" s="195" t="s">
        <v>204</v>
      </c>
    </row>
    <row r="80" spans="1:6" ht="42.75" customHeight="1" thickBot="1" x14ac:dyDescent="0.3">
      <c r="A80" s="213" t="s">
        <v>198</v>
      </c>
      <c r="B80" s="214"/>
      <c r="C80" s="214"/>
      <c r="D80" s="214"/>
      <c r="E80" s="214"/>
      <c r="F80" s="216"/>
    </row>
    <row r="81" spans="1:6" ht="15.75" thickBot="1" x14ac:dyDescent="0.3">
      <c r="A81" s="193" t="s">
        <v>175</v>
      </c>
      <c r="B81" s="194" t="s">
        <v>255</v>
      </c>
      <c r="C81" s="195">
        <v>4</v>
      </c>
      <c r="D81" s="195">
        <v>0</v>
      </c>
      <c r="E81" s="195">
        <v>0</v>
      </c>
      <c r="F81" s="196" t="s">
        <v>204</v>
      </c>
    </row>
    <row r="82" spans="1:6" ht="15.75" thickBot="1" x14ac:dyDescent="0.3">
      <c r="A82" s="193" t="s">
        <v>176</v>
      </c>
      <c r="B82" s="194" t="s">
        <v>256</v>
      </c>
      <c r="C82" s="195">
        <v>10</v>
      </c>
      <c r="D82" s="195">
        <v>0</v>
      </c>
      <c r="E82" s="195">
        <v>0</v>
      </c>
      <c r="F82" s="196" t="s">
        <v>204</v>
      </c>
    </row>
    <row r="84" spans="1:6" ht="15.75" customHeight="1" x14ac:dyDescent="0.25"/>
    <row r="86" spans="1:6" ht="29.25" customHeight="1" x14ac:dyDescent="0.25"/>
    <row r="90" spans="1:6" ht="16.5" customHeight="1" x14ac:dyDescent="0.25"/>
    <row r="92" spans="1:6" ht="30" customHeight="1" x14ac:dyDescent="0.25"/>
    <row r="94" spans="1:6" ht="31.5" customHeight="1" x14ac:dyDescent="0.25"/>
    <row r="95" spans="1:6" ht="31.5" customHeight="1" x14ac:dyDescent="0.25"/>
    <row r="108" ht="29.25" customHeight="1" x14ac:dyDescent="0.25"/>
    <row r="109" ht="15" customHeight="1" x14ac:dyDescent="0.25"/>
    <row r="112" ht="13.5" customHeight="1" x14ac:dyDescent="0.25"/>
    <row r="159" ht="30.75" customHeight="1" x14ac:dyDescent="0.25"/>
  </sheetData>
  <mergeCells count="34">
    <mergeCell ref="A80:F80"/>
    <mergeCell ref="A45:F45"/>
    <mergeCell ref="A47:F47"/>
    <mergeCell ref="A49:F49"/>
    <mergeCell ref="A52:F52"/>
    <mergeCell ref="A54:F54"/>
    <mergeCell ref="A18:F18"/>
    <mergeCell ref="A23:F23"/>
    <mergeCell ref="A25:F25"/>
    <mergeCell ref="A29:F29"/>
    <mergeCell ref="A31:F31"/>
    <mergeCell ref="A57:F57"/>
    <mergeCell ref="A66:F66"/>
    <mergeCell ref="A70:F70"/>
    <mergeCell ref="A72:F72"/>
    <mergeCell ref="A74:F74"/>
    <mergeCell ref="A76:F76"/>
    <mergeCell ref="A78:F78"/>
    <mergeCell ref="A33:F33"/>
    <mergeCell ref="A34:F34"/>
    <mergeCell ref="A37:F37"/>
    <mergeCell ref="A39:F39"/>
    <mergeCell ref="A41:F41"/>
    <mergeCell ref="A43:F43"/>
    <mergeCell ref="A1:A2"/>
    <mergeCell ref="C1:E1"/>
    <mergeCell ref="F1:F2"/>
    <mergeCell ref="A4:F4"/>
    <mergeCell ref="A8:F8"/>
    <mergeCell ref="A21:F21"/>
    <mergeCell ref="A22:F22"/>
    <mergeCell ref="A5:F5"/>
    <mergeCell ref="A9:F9"/>
    <mergeCell ref="A15:F15"/>
  </mergeCells>
  <phoneticPr fontId="2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Programa - 04</vt:lpstr>
      <vt:lpstr>Stebėsenos rodikliai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Simona Valasevičienė</dc:creator>
  <cp:lastModifiedBy>Simona Valasevičienė</cp:lastModifiedBy>
  <cp:lastPrinted>2024-01-15T12:54:22Z</cp:lastPrinted>
  <dcterms:created xsi:type="dcterms:W3CDTF">2015-06-05T18:17:20Z</dcterms:created>
  <dcterms:modified xsi:type="dcterms:W3CDTF">2024-01-26T07:49:09Z</dcterms:modified>
</cp:coreProperties>
</file>