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\\failai.adl.local\EIP\Projektų failai\Projektų vadovė - Simona Juknevičiūtė\PR01774 Neringos SVP\"/>
    </mc:Choice>
  </mc:AlternateContent>
  <xr:revisionPtr revIDLastSave="0" documentId="13_ncr:1_{62B0A3A9-39CB-4B67-A8D3-6F8D3C0DA67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rograma - 06" sheetId="1" r:id="rId1"/>
    <sheet name="Stebėsenos rodiklia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1" i="1" l="1"/>
  <c r="M81" i="1"/>
  <c r="L81" i="1"/>
  <c r="L82" i="1"/>
  <c r="M80" i="1"/>
  <c r="N80" i="1"/>
  <c r="L80" i="1"/>
  <c r="L68" i="1"/>
  <c r="L67" i="1" s="1"/>
  <c r="L66" i="1" s="1"/>
  <c r="L61" i="1"/>
  <c r="L60" i="1"/>
  <c r="L59" i="1"/>
  <c r="M58" i="1"/>
  <c r="L58" i="1"/>
  <c r="L50" i="1"/>
  <c r="L47" i="1"/>
  <c r="L44" i="1"/>
  <c r="L30" i="1"/>
  <c r="L28" i="1"/>
  <c r="L22" i="1"/>
  <c r="L21" i="1"/>
  <c r="L20" i="1"/>
  <c r="L17" i="1"/>
  <c r="M14" i="1"/>
  <c r="N14" i="1"/>
  <c r="L14" i="1"/>
  <c r="M69" i="1"/>
  <c r="N69" i="1"/>
  <c r="L69" i="1"/>
  <c r="N78" i="1"/>
  <c r="N77" i="1" s="1"/>
  <c r="M78" i="1"/>
  <c r="M77" i="1" s="1"/>
  <c r="L78" i="1"/>
  <c r="L77" i="1" s="1"/>
  <c r="N76" i="1"/>
  <c r="M76" i="1"/>
  <c r="L76" i="1"/>
  <c r="N75" i="1"/>
  <c r="M75" i="1"/>
  <c r="L75" i="1"/>
  <c r="N74" i="1"/>
  <c r="M74" i="1"/>
  <c r="L74" i="1"/>
  <c r="N73" i="1"/>
  <c r="M73" i="1"/>
  <c r="L73" i="1"/>
  <c r="N72" i="1"/>
  <c r="M72" i="1"/>
  <c r="L72" i="1"/>
  <c r="N71" i="1"/>
  <c r="M71" i="1"/>
  <c r="L71" i="1"/>
  <c r="N70" i="1"/>
  <c r="M70" i="1"/>
  <c r="L70" i="1"/>
  <c r="N68" i="1"/>
  <c r="M68" i="1"/>
  <c r="M67" i="1" l="1"/>
  <c r="M66" i="1" s="1"/>
  <c r="M79" i="1" s="1"/>
  <c r="M82" i="1" s="1"/>
  <c r="N67" i="1"/>
  <c r="N66" i="1" s="1"/>
  <c r="N79" i="1" s="1"/>
  <c r="N82" i="1" s="1"/>
  <c r="L79" i="1"/>
  <c r="M43" i="1"/>
  <c r="N43" i="1"/>
  <c r="L43" i="1"/>
  <c r="N57" i="1" l="1"/>
  <c r="M57" i="1"/>
  <c r="L57" i="1"/>
  <c r="N54" i="1"/>
  <c r="M54" i="1"/>
  <c r="L54" i="1"/>
  <c r="N52" i="1"/>
  <c r="M52" i="1"/>
  <c r="L52" i="1"/>
  <c r="N50" i="1"/>
  <c r="M50" i="1"/>
  <c r="N47" i="1"/>
  <c r="M47" i="1"/>
  <c r="N41" i="1"/>
  <c r="M41" i="1"/>
  <c r="L41" i="1"/>
  <c r="N39" i="1"/>
  <c r="M39" i="1"/>
  <c r="L39" i="1"/>
  <c r="N37" i="1"/>
  <c r="M37" i="1"/>
  <c r="L37" i="1"/>
  <c r="N35" i="1"/>
  <c r="M35" i="1"/>
  <c r="L35" i="1"/>
  <c r="N33" i="1"/>
  <c r="M33" i="1"/>
  <c r="L33" i="1"/>
  <c r="N28" i="1"/>
  <c r="N29" i="1" s="1"/>
  <c r="N30" i="1" s="1"/>
  <c r="M28" i="1"/>
  <c r="M29" i="1" s="1"/>
  <c r="M30" i="1" s="1"/>
  <c r="L29" i="1"/>
  <c r="N20" i="1"/>
  <c r="M20" i="1"/>
  <c r="N17" i="1"/>
  <c r="M17" i="1"/>
  <c r="N58" i="1" l="1"/>
  <c r="N21" i="1"/>
  <c r="N22" i="1" s="1"/>
  <c r="M21" i="1"/>
  <c r="M22" i="1" s="1"/>
  <c r="N44" i="1"/>
  <c r="N59" i="1" s="1"/>
  <c r="M44" i="1"/>
  <c r="M59" i="1" s="1"/>
  <c r="N60" i="1" l="1"/>
  <c r="N61" i="1" s="1"/>
  <c r="M60" i="1"/>
  <c r="M61" i="1" s="1"/>
</calcChain>
</file>

<file path=xl/sharedStrings.xml><?xml version="1.0" encoding="utf-8"?>
<sst xmlns="http://schemas.openxmlformats.org/spreadsheetml/2006/main" count="255" uniqueCount="173">
  <si>
    <t>Programos kodas</t>
  </si>
  <si>
    <t>Prioriteto kodas</t>
  </si>
  <si>
    <t>Strateginio tikslo kodas</t>
  </si>
  <si>
    <t>Uždavinio kodas</t>
  </si>
  <si>
    <t>Priemonės kodas</t>
  </si>
  <si>
    <t>Pavadinimas</t>
  </si>
  <si>
    <t>Veiklos kodas</t>
  </si>
  <si>
    <t>Veiklos pavadinimas</t>
  </si>
  <si>
    <t>Veiklos vykdytojas</t>
  </si>
  <si>
    <t>Finansavimo šaltinis</t>
  </si>
  <si>
    <t/>
  </si>
  <si>
    <t>3.3.2.1.1.</t>
  </si>
  <si>
    <t>Atliekų tvarkymas (T)</t>
  </si>
  <si>
    <t>Miesto tvarkymo ir statybos skyrius</t>
  </si>
  <si>
    <t>SBB</t>
  </si>
  <si>
    <t>AAP</t>
  </si>
  <si>
    <t>Viso:</t>
  </si>
  <si>
    <t>3.3.2.1.2.</t>
  </si>
  <si>
    <t>Projekto „Komunalinių atliekų tvarkymo infrastruktūros plėtra“ įgyvendinimas (T, R)</t>
  </si>
  <si>
    <t>Projekto įgyvendinimas, proc.</t>
  </si>
  <si>
    <t>Parengtas savivaldybės atliekų tvarkymo planas</t>
  </si>
  <si>
    <t>3.3.2.1.4</t>
  </si>
  <si>
    <t>Bešeimininkių atliekų tvarkymas (T)</t>
  </si>
  <si>
    <t>Didžiagabaričių atliekų konteinerių nuoma, vnt</t>
  </si>
  <si>
    <t>Dujinių ir skysto kuro cisternų iškėlimas, vnt.</t>
  </si>
  <si>
    <t>Iš viso priemonei:</t>
  </si>
  <si>
    <t>Koordinuojamų programų sk.</t>
  </si>
  <si>
    <t xml:space="preserve">Atlygis želdinių komisijos nariui, sk. </t>
  </si>
  <si>
    <t>Iš viso uždaviniui:</t>
  </si>
  <si>
    <t>3.3.3.1.1.</t>
  </si>
  <si>
    <t>Vandenvalos ir vandenruošos ūkio optimizavimas (T)</t>
  </si>
  <si>
    <t>Nuostolių dengimas, proc.</t>
  </si>
  <si>
    <t xml:space="preserve">Įdiegtos atsinaujinančių energijos išteklių priemonės, vnt. </t>
  </si>
  <si>
    <t>3.3.4.1.1.</t>
  </si>
  <si>
    <t>Mėlynosios vėliavos koordinavimas (T)</t>
  </si>
  <si>
    <t>Suteikta Mėlynųjų vėliavų, vnt.</t>
  </si>
  <si>
    <t>3.3.4.1.2.</t>
  </si>
  <si>
    <t>Kvapų sklidimo iš nuotekų stočių mažinimas (T)</t>
  </si>
  <si>
    <t>3.3.4.1.3.</t>
  </si>
  <si>
    <t xml:space="preserve"> Kuršių marių vandens stebėsena (T)</t>
  </si>
  <si>
    <t>Sudaryta sutarčių, vnt.</t>
  </si>
  <si>
    <t>3.3.4.1.4.</t>
  </si>
  <si>
    <t>Požeminio vandens stebėsena (T)</t>
  </si>
  <si>
    <t>3.3.4.1.5.</t>
  </si>
  <si>
    <t>Savivaldybės aplinkos monitoringo vykdymas (T)</t>
  </si>
  <si>
    <t>Parengtas monitoringo planas</t>
  </si>
  <si>
    <t>3.3.4.1.6.</t>
  </si>
  <si>
    <t>Krantotvarkos veiklos įgyvendinimas (T)</t>
  </si>
  <si>
    <t>Krantotvarkos projektai vnt.</t>
  </si>
  <si>
    <t>3.3.4.2.1.</t>
  </si>
  <si>
    <t>Gyvūnų sugavimo, karantinavimo, kastracijos ir eutanazijos, bei gaišenų surinkimo ir utilizavimo paslaugos organizavimas (T)</t>
  </si>
  <si>
    <t>Sutarties įgyvendinimas, proc.</t>
  </si>
  <si>
    <t>3.3.4.2.2.</t>
  </si>
  <si>
    <t>Kopų apsaugos vykdymas (T)</t>
  </si>
  <si>
    <t>Ekstremalių įvykių likvidavimas, vnt.</t>
  </si>
  <si>
    <t>3.3.4.2.5.</t>
  </si>
  <si>
    <t xml:space="preserve"> Želdinių priežiūros įgyvendinimas (T)</t>
  </si>
  <si>
    <t>Įgyvendinti želdinių priežiūros projektai, vnt.</t>
  </si>
  <si>
    <t>3.3.4.2.6.</t>
  </si>
  <si>
    <t>Apsaugos priemonių nuo žvėrių pažeidimų įsigijimas (T)</t>
  </si>
  <si>
    <t>3.3.4.2.7.</t>
  </si>
  <si>
    <t>Savivaldybei priklausomų miškų priežiūros vykdymas (T)</t>
  </si>
  <si>
    <t>Iškirstas likvidinės medienos kiekis, m3</t>
  </si>
  <si>
    <t>Iš viso tikslui:</t>
  </si>
  <si>
    <t>Iš viso programai:</t>
  </si>
  <si>
    <t>06. Aplinkos apsaugos programa</t>
  </si>
  <si>
    <t>2024 - 2026 METŲ STRATEGINIO VEIKLOS PLANO</t>
  </si>
  <si>
    <t>2024 m. poreikis (tūkst. Eur)</t>
  </si>
  <si>
    <t>2025 m. poreikis (tūkst. Eur.)</t>
  </si>
  <si>
    <t>2026 n. poreikis (tūkst. Eur.)</t>
  </si>
  <si>
    <t>Savivaldybės strateginio plėtros plano priemonės kodas</t>
  </si>
  <si>
    <t>Kurti žaliosios savivaldybės modelį</t>
  </si>
  <si>
    <t xml:space="preserve">Įdiegti žiedinės ekonomikos procesus </t>
  </si>
  <si>
    <t xml:space="preserve">Parengti žiedinės ekonomikos procesų įgyvendinimo programą ir užtikrinti sklandų jos vykdymą </t>
  </si>
  <si>
    <t xml:space="preserve">Modernizuoti vandentvarkos ir nuotekų sistemas </t>
  </si>
  <si>
    <t xml:space="preserve">Nuotekų valyklų ir vandens ruošyklų modernizavimas (rekonstravimas) </t>
  </si>
  <si>
    <t xml:space="preserve">Užtikrinti visapusišką aplinkos būklės stebėseną (kraštovaizdžio, paplūdimių bei vandens priežiūrą) taršą ribojančių priemonių taikymą, siekiant užtikrinti kokybės išsaugojimą </t>
  </si>
  <si>
    <t xml:space="preserve">Vykdyti aplinkos elementų stebėseną </t>
  </si>
  <si>
    <t xml:space="preserve">Sukurti priemones aplinkos būklės kokybės gerinimui bei išsaugojimui </t>
  </si>
  <si>
    <t>Finansavimo šaltiniai</t>
  </si>
  <si>
    <t>2024 m. poreikis</t>
  </si>
  <si>
    <t>2025 m. poreikis</t>
  </si>
  <si>
    <t>2026 m. poreikis</t>
  </si>
  <si>
    <t>Lėšų poreikis</t>
  </si>
  <si>
    <t>SAVIVALDYBĖS  LĖŠOS, IŠ VISO:</t>
  </si>
  <si>
    <t>Savivaldybės biudžetas (įskaitant skolintas lėšas) (SB)</t>
  </si>
  <si>
    <t>Iš jo:
savivaldybės biudžeto lėšos (nuosavos, be ankstesnių metų likučio) (SBB)</t>
  </si>
  <si>
    <t>Aplinkos apsaugos rėmimo specialioji programa (AAP)</t>
  </si>
  <si>
    <t>Visuomenės sveikatos rėmimo specialioji programa (VSP)</t>
  </si>
  <si>
    <t>Lietuvos Respublikos valstybės biudžeto dotacijos (VB)</t>
  </si>
  <si>
    <t>Kelių priežiūros ir plėtros programos lėšos (KPP)</t>
  </si>
  <si>
    <t>Pajamų įmokos ir kitos pajamos (SPP)</t>
  </si>
  <si>
    <t>Europos Sąjungos ir kitos tarptautinės finansinės paramos lėšos (ESF)</t>
  </si>
  <si>
    <t>Skolintos lėšos (SL)</t>
  </si>
  <si>
    <t>Ankstesnių metų likučiai (SVA)</t>
  </si>
  <si>
    <t>KITI ŠALTINIAI, IŠ VISO:</t>
  </si>
  <si>
    <t>Kiti šaltiniai (Europos Sąjungos finansinė parama projektams įgyvendinti ir kitos teisėtai gautos lėšos, nurodant atskirus šaltinius) (KTF)</t>
  </si>
  <si>
    <t>IŠ VISO programai finansuoti pagal finansavimo šaltinius (1 ir 2 punktai)</t>
  </si>
  <si>
    <t>Iš jų: regioninių pažangos priemonių lėšos (RPP)</t>
  </si>
  <si>
    <t>Asignavimų ir kitų lėšų pokytis, palyginti su ankstesnių metų patvirtintų asignavimų ir kitų lėšų planu</t>
  </si>
  <si>
    <t>IŠ VISO:</t>
  </si>
  <si>
    <t>Finansavimo šaltinių suvestinė</t>
  </si>
  <si>
    <t>Efektyvus Neringos savivaldybės valdymas</t>
  </si>
  <si>
    <t>3.3.2.1</t>
  </si>
  <si>
    <t>3.3.3.1</t>
  </si>
  <si>
    <t>3.3.4.1</t>
  </si>
  <si>
    <t>3.3.4.2</t>
  </si>
  <si>
    <t>Stebėsenos rodiklio kodas</t>
  </si>
  <si>
    <t>Stebėsenos rodiklio pavadinimas</t>
  </si>
  <si>
    <t>Siektinos stebėsenos rodiklių reikšmės</t>
  </si>
  <si>
    <t>Savivaldybės strateginio plėtros plano rodiklis</t>
  </si>
  <si>
    <t>(matavimo vnt.)</t>
  </si>
  <si>
    <t>3.3 tikslas. Kurti žaliosios savivaldybės modelį</t>
  </si>
  <si>
    <t>R-03-03-02</t>
  </si>
  <si>
    <t>Sutvarkytų ir išrūšiuotų atliekų kiekis, tūkst. t</t>
  </si>
  <si>
    <t>R-03-03-03</t>
  </si>
  <si>
    <t>R-03-03-04</t>
  </si>
  <si>
    <t>R-03-03-05</t>
  </si>
  <si>
    <t xml:space="preserve">3.3.2 uždavinys. Įdiegti žiedinės ekonomikos procesus </t>
  </si>
  <si>
    <t>3.3.2.1.1 veikla. Atliekų tvarkymas</t>
  </si>
  <si>
    <t>Priimta į sąvartyną komunalinių atliekų, tūkst. t.</t>
  </si>
  <si>
    <t>V-03-03-02-01-01</t>
  </si>
  <si>
    <t>3.3.2.1.2 veikla. Projekto „Komunalinių atliekų tvarkymo infrastruktūros plėtra“ įgyvendinimas</t>
  </si>
  <si>
    <t>V-03-03-02-01-02</t>
  </si>
  <si>
    <t>3.3.2.1.3 veikla. Savivaldybės atliekų tvarkymo planas</t>
  </si>
  <si>
    <t>V-03-03-02-01-03</t>
  </si>
  <si>
    <t>3.3.2.1.4 veikla. Bešeimininkių atliekų tvarkymas</t>
  </si>
  <si>
    <t>V-03-03-02-01-04-01</t>
  </si>
  <si>
    <t>V-03-03-02-01-04-02</t>
  </si>
  <si>
    <t>3.3.2.2.1 veikla. Gamtosauginių mokyklos programų koordinavimas</t>
  </si>
  <si>
    <t>V-03-03-02-02-01</t>
  </si>
  <si>
    <t>3.3.2.2.2 veikla. Aplinkos apsaugos informacijos viešinimas</t>
  </si>
  <si>
    <t>V-03-03-02-02-02</t>
  </si>
  <si>
    <t xml:space="preserve">3.3.3 uždavinys. Modernizuoti vandentvarkos ir nuotekų sistemas </t>
  </si>
  <si>
    <t>3.3.3.1.1 veikla. Vandenvalos ir vandenruošos ūkio optimizavimas</t>
  </si>
  <si>
    <t>V-03-03-03-01-01-01</t>
  </si>
  <si>
    <t>V-03-03-03-01-01-02</t>
  </si>
  <si>
    <t xml:space="preserve">3.3.4 uždavinys. Užtikrinti visapusišką aplinkos būklės stebėseną (kraštovaizdžio, paplūdimių bei vandens priežiūrą) taršą ribojančių priemonių taikymą, siekiant užtikrinti kokybės išsaugojimą </t>
  </si>
  <si>
    <t>3.3.4.1.1 veikla. Mėlynosios vėliavos koordinavimas</t>
  </si>
  <si>
    <t>V-03-03-04-01-01</t>
  </si>
  <si>
    <t>3.3.4.1.2 veikla. Kvapų sklidimo iš nuotekų stočių mažinimas</t>
  </si>
  <si>
    <t>V-03-03-04-01-02</t>
  </si>
  <si>
    <t>3.3.4.1.3 veikla. Kuršių marių vandens stebėsena</t>
  </si>
  <si>
    <t>V-03-03-04-01-03</t>
  </si>
  <si>
    <t>3.3.4.1.4 veikla. Požeminio vandens stebėsena</t>
  </si>
  <si>
    <t>V-03-03-04-01-04</t>
  </si>
  <si>
    <t>3.3.4.1.5 veikla. Savivaldybės aplinkos monitoringo vykdymas</t>
  </si>
  <si>
    <t>V-03-03-04-01-05</t>
  </si>
  <si>
    <t>3.3.4.1.6 veikla. Krantotvarkos veiklos įgyvendinimas</t>
  </si>
  <si>
    <t>V-03-03-04-01-06</t>
  </si>
  <si>
    <t>3.3.4.2.1 veikla. Gyvūnų sugavimo, karantinavimo, kastracijos ir eutanazijos, bei gaišenų surinkimo ir utilizavimo paslaugos organizavimas</t>
  </si>
  <si>
    <t>V-03-03-04-02-01</t>
  </si>
  <si>
    <t>3.3.4.2.2 veikla. Kopų apsaugos vykdymas</t>
  </si>
  <si>
    <t>V-03-03-04-02-02</t>
  </si>
  <si>
    <t>3.3.4.2.4 veikla. Ekstremalių ekologinių situacijų, avarijų, įvykių likvidavimas</t>
  </si>
  <si>
    <t>V-03-03-04-02-04</t>
  </si>
  <si>
    <t>3.3.4.2.5 veikla. Želdinių priežiūros įgyvendinimas</t>
  </si>
  <si>
    <t>V-03-03-04-02-05</t>
  </si>
  <si>
    <t>3.3.4.2.6 veikla. Apsaugos priemonių nuo žvėrių pažeidimų įsigijimas</t>
  </si>
  <si>
    <t>V-03-03-04-02-06</t>
  </si>
  <si>
    <t>3.3.4.2.7 veikla. Savivaldybei priklausomų miškų priežiūros vykdymas</t>
  </si>
  <si>
    <t>V-03-03-04-02-07</t>
  </si>
  <si>
    <t>3.3.</t>
  </si>
  <si>
    <t>3.3.2.1.</t>
  </si>
  <si>
    <t>3.3.2.2.</t>
  </si>
  <si>
    <t>3.3.3.1.</t>
  </si>
  <si>
    <t>3.3.4.1.</t>
  </si>
  <si>
    <t>3.3.4.2.</t>
  </si>
  <si>
    <t>TIKSLŲ, UŽDAVINIŲ, PRIEMONIŲ, VEIKLŲ IR IŠLAIDŲ SUVESTINĖ</t>
  </si>
  <si>
    <t>06 Aplinkos apsaugos programa</t>
  </si>
  <si>
    <t>Įgyvendintų gamtosauginių informacinių priemonių sk., vnt.</t>
  </si>
  <si>
    <t>Stebimų aplinkos elementų sk., vnt.</t>
  </si>
  <si>
    <t>Priemonių aplinkos būklės kokybės gerinimui ir išsaugojimui sk., vnt.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</si>
</sst>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0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186"/>
    </font>
    <font>
      <b/>
      <sz val="14"/>
      <color indexed="8"/>
      <name val="Times New Roman"/>
      <family val="1"/>
      <charset val="186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sz val="14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8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00"/>
        <bgColor indexed="3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DBE5F1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2">
    <xf numFmtId="0" fontId="0" fillId="0" borderId="0" xfId="0"/>
    <xf numFmtId="0" fontId="1" fillId="5" borderId="3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7" borderId="1" xfId="0" applyFont="1" applyFill="1" applyBorder="1"/>
    <xf numFmtId="0" fontId="5" fillId="6" borderId="1" xfId="0" applyFont="1" applyFill="1" applyBorder="1"/>
    <xf numFmtId="0" fontId="5" fillId="0" borderId="0" xfId="0" applyFont="1"/>
    <xf numFmtId="164" fontId="5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164" fontId="5" fillId="0" borderId="2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 vertical="center"/>
    </xf>
    <xf numFmtId="0" fontId="3" fillId="9" borderId="11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 wrapText="1"/>
    </xf>
    <xf numFmtId="165" fontId="3" fillId="9" borderId="14" xfId="0" applyNumberFormat="1" applyFont="1" applyFill="1" applyBorder="1" applyAlignment="1">
      <alignment horizontal="center"/>
    </xf>
    <xf numFmtId="165" fontId="3" fillId="4" borderId="12" xfId="0" applyNumberFormat="1" applyFont="1" applyFill="1" applyBorder="1" applyAlignment="1">
      <alignment horizontal="center"/>
    </xf>
    <xf numFmtId="165" fontId="3" fillId="12" borderId="18" xfId="0" applyNumberFormat="1" applyFont="1" applyFill="1" applyBorder="1" applyAlignment="1">
      <alignment horizontal="center"/>
    </xf>
    <xf numFmtId="165" fontId="4" fillId="0" borderId="22" xfId="0" applyNumberFormat="1" applyFont="1" applyBorder="1" applyAlignment="1">
      <alignment horizontal="center"/>
    </xf>
    <xf numFmtId="165" fontId="4" fillId="13" borderId="22" xfId="0" applyNumberFormat="1" applyFont="1" applyFill="1" applyBorder="1" applyAlignment="1">
      <alignment horizontal="center"/>
    </xf>
    <xf numFmtId="165" fontId="4" fillId="0" borderId="14" xfId="0" applyNumberFormat="1" applyFont="1" applyBorder="1" applyAlignment="1">
      <alignment horizontal="center"/>
    </xf>
    <xf numFmtId="165" fontId="3" fillId="4" borderId="28" xfId="0" applyNumberFormat="1" applyFont="1" applyFill="1" applyBorder="1" applyAlignment="1">
      <alignment horizontal="center"/>
    </xf>
    <xf numFmtId="165" fontId="4" fillId="0" borderId="29" xfId="0" applyNumberFormat="1" applyFont="1" applyBorder="1" applyAlignment="1">
      <alignment horizontal="center"/>
    </xf>
    <xf numFmtId="165" fontId="4" fillId="0" borderId="30" xfId="0" applyNumberFormat="1" applyFont="1" applyBorder="1" applyAlignment="1">
      <alignment horizontal="center"/>
    </xf>
    <xf numFmtId="165" fontId="4" fillId="0" borderId="31" xfId="0" applyNumberFormat="1" applyFont="1" applyBorder="1" applyAlignment="1">
      <alignment horizontal="center"/>
    </xf>
    <xf numFmtId="165" fontId="3" fillId="9" borderId="35" xfId="0" applyNumberFormat="1" applyFont="1" applyFill="1" applyBorder="1" applyAlignment="1">
      <alignment horizontal="center"/>
    </xf>
    <xf numFmtId="164" fontId="6" fillId="6" borderId="2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5" fillId="0" borderId="7" xfId="0" applyNumberFormat="1" applyFont="1" applyBorder="1" applyAlignment="1">
      <alignment horizontal="center" vertical="center"/>
    </xf>
    <xf numFmtId="0" fontId="5" fillId="8" borderId="7" xfId="0" applyFont="1" applyFill="1" applyBorder="1" applyAlignment="1">
      <alignment horizontal="center"/>
    </xf>
    <xf numFmtId="164" fontId="5" fillId="8" borderId="7" xfId="0" applyNumberFormat="1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left" vertical="center" wrapText="1"/>
    </xf>
    <xf numFmtId="164" fontId="5" fillId="0" borderId="24" xfId="0" applyNumberFormat="1" applyFont="1" applyBorder="1" applyAlignment="1">
      <alignment horizontal="center" vertical="center"/>
    </xf>
    <xf numFmtId="164" fontId="5" fillId="0" borderId="44" xfId="0" applyNumberFormat="1" applyFont="1" applyBorder="1" applyAlignment="1">
      <alignment horizontal="center" vertical="center"/>
    </xf>
    <xf numFmtId="164" fontId="5" fillId="0" borderId="45" xfId="0" applyNumberFormat="1" applyFont="1" applyBorder="1" applyAlignment="1">
      <alignment horizontal="center" vertical="center"/>
    </xf>
    <xf numFmtId="164" fontId="5" fillId="0" borderId="46" xfId="0" applyNumberFormat="1" applyFont="1" applyBorder="1" applyAlignment="1">
      <alignment horizontal="center" vertical="center"/>
    </xf>
    <xf numFmtId="164" fontId="5" fillId="8" borderId="46" xfId="0" applyNumberFormat="1" applyFont="1" applyFill="1" applyBorder="1" applyAlignment="1">
      <alignment horizontal="center" vertical="center"/>
    </xf>
    <xf numFmtId="164" fontId="6" fillId="6" borderId="45" xfId="0" applyNumberFormat="1" applyFont="1" applyFill="1" applyBorder="1" applyAlignment="1">
      <alignment horizontal="center" vertical="center"/>
    </xf>
    <xf numFmtId="0" fontId="7" fillId="15" borderId="17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15" borderId="34" xfId="0" applyFont="1" applyFill="1" applyBorder="1" applyAlignment="1">
      <alignment horizontal="center" vertical="center" wrapText="1"/>
    </xf>
    <xf numFmtId="0" fontId="8" fillId="15" borderId="14" xfId="0" applyFont="1" applyFill="1" applyBorder="1" applyAlignment="1">
      <alignment horizontal="center" vertical="center" wrapText="1"/>
    </xf>
    <xf numFmtId="0" fontId="8" fillId="15" borderId="5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164" fontId="5" fillId="0" borderId="46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/>
    </xf>
    <xf numFmtId="0" fontId="3" fillId="10" borderId="32" xfId="0" applyFont="1" applyFill="1" applyBorder="1" applyAlignment="1">
      <alignment horizontal="right" vertical="top" wrapText="1"/>
    </xf>
    <xf numFmtId="0" fontId="3" fillId="10" borderId="33" xfId="0" applyFont="1" applyFill="1" applyBorder="1" applyAlignment="1">
      <alignment horizontal="right" vertical="top" wrapText="1"/>
    </xf>
    <xf numFmtId="0" fontId="3" fillId="10" borderId="34" xfId="0" applyFont="1" applyFill="1" applyBorder="1" applyAlignment="1">
      <alignment horizontal="right"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8" borderId="41" xfId="0" applyFont="1" applyFill="1" applyBorder="1" applyAlignment="1">
      <alignment horizontal="center" vertical="center" wrapText="1"/>
    </xf>
    <xf numFmtId="0" fontId="5" fillId="8" borderId="39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4" fillId="13" borderId="25" xfId="0" applyFont="1" applyFill="1" applyBorder="1" applyAlignment="1">
      <alignment horizontal="left" vertical="top" wrapText="1"/>
    </xf>
    <xf numFmtId="0" fontId="4" fillId="13" borderId="26" xfId="0" applyFont="1" applyFill="1" applyBorder="1" applyAlignment="1">
      <alignment horizontal="left" vertical="top" wrapText="1"/>
    </xf>
    <xf numFmtId="0" fontId="4" fillId="13" borderId="27" xfId="0" applyFont="1" applyFill="1" applyBorder="1" applyAlignment="1">
      <alignment horizontal="left" vertical="top" wrapText="1"/>
    </xf>
    <xf numFmtId="0" fontId="3" fillId="11" borderId="10" xfId="0" applyFont="1" applyFill="1" applyBorder="1" applyAlignment="1">
      <alignment horizontal="right" vertical="top" wrapText="1"/>
    </xf>
    <xf numFmtId="0" fontId="3" fillId="11" borderId="11" xfId="0" applyFont="1" applyFill="1" applyBorder="1" applyAlignment="1">
      <alignment horizontal="right" vertical="top" wrapText="1"/>
    </xf>
    <xf numFmtId="0" fontId="3" fillId="11" borderId="13" xfId="0" applyFont="1" applyFill="1" applyBorder="1" applyAlignment="1">
      <alignment horizontal="right" vertical="top" wrapText="1"/>
    </xf>
    <xf numFmtId="0" fontId="4" fillId="14" borderId="10" xfId="0" applyFont="1" applyFill="1" applyBorder="1" applyAlignment="1">
      <alignment horizontal="left" vertical="top" wrapText="1"/>
    </xf>
    <xf numFmtId="0" fontId="4" fillId="14" borderId="11" xfId="0" applyFont="1" applyFill="1" applyBorder="1" applyAlignment="1">
      <alignment horizontal="left" vertical="top" wrapText="1"/>
    </xf>
    <xf numFmtId="0" fontId="4" fillId="14" borderId="13" xfId="0" applyFont="1" applyFill="1" applyBorder="1" applyAlignment="1">
      <alignment horizontal="left" vertical="top" wrapText="1"/>
    </xf>
    <xf numFmtId="0" fontId="3" fillId="11" borderId="15" xfId="0" applyFont="1" applyFill="1" applyBorder="1" applyAlignment="1">
      <alignment horizontal="right" vertical="top" wrapText="1"/>
    </xf>
    <xf numFmtId="0" fontId="3" fillId="11" borderId="16" xfId="0" applyFont="1" applyFill="1" applyBorder="1" applyAlignment="1">
      <alignment horizontal="right" vertical="top" wrapText="1"/>
    </xf>
    <xf numFmtId="0" fontId="3" fillId="11" borderId="17" xfId="0" applyFont="1" applyFill="1" applyBorder="1" applyAlignment="1">
      <alignment horizontal="right" vertical="top" wrapText="1"/>
    </xf>
    <xf numFmtId="0" fontId="4" fillId="0" borderId="19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 wrapText="1"/>
    </xf>
    <xf numFmtId="0" fontId="4" fillId="0" borderId="26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13" borderId="23" xfId="0" applyFont="1" applyFill="1" applyBorder="1" applyAlignment="1">
      <alignment horizontal="left" vertical="top" wrapText="1"/>
    </xf>
    <xf numFmtId="0" fontId="4" fillId="13" borderId="1" xfId="0" applyFont="1" applyFill="1" applyBorder="1" applyAlignment="1">
      <alignment horizontal="left" vertical="top" wrapText="1"/>
    </xf>
    <xf numFmtId="0" fontId="4" fillId="13" borderId="24" xfId="0" applyFont="1" applyFill="1" applyBorder="1" applyAlignment="1">
      <alignment horizontal="left" vertical="top" wrapText="1"/>
    </xf>
    <xf numFmtId="0" fontId="3" fillId="9" borderId="10" xfId="0" applyFont="1" applyFill="1" applyBorder="1" applyAlignment="1">
      <alignment horizontal="center" vertical="top" wrapText="1"/>
    </xf>
    <xf numFmtId="0" fontId="3" fillId="9" borderId="11" xfId="0" applyFont="1" applyFill="1" applyBorder="1" applyAlignment="1">
      <alignment horizontal="center" vertical="top" wrapText="1"/>
    </xf>
    <xf numFmtId="0" fontId="3" fillId="10" borderId="10" xfId="0" applyFont="1" applyFill="1" applyBorder="1" applyAlignment="1">
      <alignment horizontal="center" vertical="top" wrapText="1"/>
    </xf>
    <xf numFmtId="0" fontId="3" fillId="10" borderId="11" xfId="0" applyFont="1" applyFill="1" applyBorder="1" applyAlignment="1">
      <alignment horizontal="center" vertical="top" wrapText="1"/>
    </xf>
    <xf numFmtId="0" fontId="3" fillId="10" borderId="13" xfId="0" applyFont="1" applyFill="1" applyBorder="1" applyAlignment="1">
      <alignment horizontal="center" vertical="top" wrapText="1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left" vertical="top" wrapText="1"/>
    </xf>
    <xf numFmtId="0" fontId="3" fillId="12" borderId="16" xfId="0" applyFont="1" applyFill="1" applyBorder="1" applyAlignment="1">
      <alignment horizontal="left" vertical="top" wrapText="1"/>
    </xf>
    <xf numFmtId="0" fontId="3" fillId="12" borderId="17" xfId="0" applyFont="1" applyFill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6" fillId="4" borderId="50" xfId="0" applyFont="1" applyFill="1" applyBorder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2" borderId="4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right"/>
    </xf>
    <xf numFmtId="0" fontId="6" fillId="6" borderId="2" xfId="0" applyFont="1" applyFill="1" applyBorder="1" applyAlignment="1">
      <alignment horizontal="right"/>
    </xf>
    <xf numFmtId="0" fontId="6" fillId="7" borderId="8" xfId="0" applyFont="1" applyFill="1" applyBorder="1" applyAlignment="1">
      <alignment horizontal="right"/>
    </xf>
    <xf numFmtId="0" fontId="6" fillId="7" borderId="9" xfId="0" applyFont="1" applyFill="1" applyBorder="1" applyAlignment="1">
      <alignment horizontal="right"/>
    </xf>
    <xf numFmtId="0" fontId="5" fillId="0" borderId="7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left" vertical="center" wrapText="1"/>
    </xf>
    <xf numFmtId="0" fontId="5" fillId="8" borderId="6" xfId="0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8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5" fillId="0" borderId="41" xfId="0" applyFont="1" applyBorder="1" applyAlignment="1">
      <alignment vertical="center" wrapText="1"/>
    </xf>
    <xf numFmtId="0" fontId="5" fillId="7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64" fontId="5" fillId="0" borderId="24" xfId="0" applyNumberFormat="1" applyFont="1" applyBorder="1" applyAlignment="1">
      <alignment horizontal="center" vertical="center"/>
    </xf>
    <xf numFmtId="164" fontId="5" fillId="0" borderId="4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0" xfId="0" applyFont="1"/>
    <xf numFmtId="0" fontId="3" fillId="2" borderId="2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3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textRotation="90" wrapText="1"/>
    </xf>
    <xf numFmtId="0" fontId="3" fillId="2" borderId="23" xfId="0" applyFont="1" applyFill="1" applyBorder="1" applyAlignment="1">
      <alignment horizontal="center" vertical="center" textRotation="90" wrapText="1"/>
    </xf>
    <xf numFmtId="49" fontId="3" fillId="2" borderId="20" xfId="0" applyNumberFormat="1" applyFont="1" applyFill="1" applyBorder="1" applyAlignment="1">
      <alignment horizontal="center" vertical="center" textRotation="90" wrapText="1"/>
    </xf>
    <xf numFmtId="49" fontId="3" fillId="2" borderId="1" xfId="0" applyNumberFormat="1" applyFont="1" applyFill="1" applyBorder="1" applyAlignment="1">
      <alignment horizontal="center" vertical="center" textRotation="90" wrapText="1"/>
    </xf>
    <xf numFmtId="0" fontId="7" fillId="15" borderId="10" xfId="0" applyFont="1" applyFill="1" applyBorder="1" applyAlignment="1">
      <alignment horizontal="center" vertical="center" wrapText="1"/>
    </xf>
    <xf numFmtId="0" fontId="7" fillId="15" borderId="11" xfId="0" applyFont="1" applyFill="1" applyBorder="1" applyAlignment="1">
      <alignment horizontal="center" vertical="center" wrapText="1"/>
    </xf>
    <xf numFmtId="0" fontId="8" fillId="0" borderId="35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justify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/>
    </xf>
    <xf numFmtId="0" fontId="8" fillId="0" borderId="34" xfId="0" applyFont="1" applyBorder="1" applyAlignment="1">
      <alignment horizontal="justify" vertical="center"/>
    </xf>
    <xf numFmtId="0" fontId="8" fillId="0" borderId="34" xfId="0" applyFont="1" applyBorder="1" applyAlignment="1">
      <alignment horizontal="left" vertical="center"/>
    </xf>
    <xf numFmtId="0" fontId="7" fillId="15" borderId="28" xfId="0" applyFont="1" applyFill="1" applyBorder="1" applyAlignment="1">
      <alignment horizontal="center" vertical="center" wrapText="1"/>
    </xf>
    <xf numFmtId="0" fontId="7" fillId="15" borderId="54" xfId="0" applyFont="1" applyFill="1" applyBorder="1" applyAlignment="1">
      <alignment horizontal="center" vertical="center" wrapText="1"/>
    </xf>
    <xf numFmtId="0" fontId="7" fillId="15" borderId="55" xfId="0" applyFont="1" applyFill="1" applyBorder="1" applyAlignment="1">
      <alignment horizontal="center" vertical="center" wrapText="1"/>
    </xf>
    <xf numFmtId="0" fontId="7" fillId="15" borderId="17" xfId="0" applyFont="1" applyFill="1" applyBorder="1" applyAlignment="1">
      <alignment horizontal="center" vertical="center" wrapText="1"/>
    </xf>
    <xf numFmtId="0" fontId="7" fillId="15" borderId="56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16" borderId="10" xfId="0" applyFont="1" applyFill="1" applyBorder="1" applyAlignment="1">
      <alignment horizontal="justify" vertical="center" wrapText="1"/>
    </xf>
    <xf numFmtId="0" fontId="7" fillId="16" borderId="11" xfId="0" applyFont="1" applyFill="1" applyBorder="1" applyAlignment="1">
      <alignment horizontal="justify" vertical="center" wrapText="1"/>
    </xf>
    <xf numFmtId="0" fontId="7" fillId="16" borderId="13" xfId="0" applyFont="1" applyFill="1" applyBorder="1" applyAlignment="1">
      <alignment horizontal="justify" vertical="center" wrapText="1"/>
    </xf>
    <xf numFmtId="0" fontId="7" fillId="16" borderId="55" xfId="0" applyFont="1" applyFill="1" applyBorder="1" applyAlignment="1">
      <alignment horizontal="justify" vertical="center" wrapText="1"/>
    </xf>
    <xf numFmtId="164" fontId="6" fillId="7" borderId="37" xfId="0" applyNumberFormat="1" applyFont="1" applyFill="1" applyBorder="1" applyAlignment="1">
      <alignment horizontal="center" vertical="center"/>
    </xf>
    <xf numFmtId="0" fontId="6" fillId="17" borderId="40" xfId="0" applyFont="1" applyFill="1" applyBorder="1" applyAlignment="1">
      <alignment horizontal="center" vertical="center"/>
    </xf>
    <xf numFmtId="164" fontId="6" fillId="17" borderId="37" xfId="0" applyNumberFormat="1" applyFont="1" applyFill="1" applyBorder="1" applyAlignment="1">
      <alignment horizontal="center" vertical="center"/>
    </xf>
    <xf numFmtId="164" fontId="6" fillId="7" borderId="38" xfId="0" applyNumberFormat="1" applyFont="1" applyFill="1" applyBorder="1" applyAlignment="1">
      <alignment horizontal="center" vertical="center"/>
    </xf>
    <xf numFmtId="0" fontId="6" fillId="17" borderId="40" xfId="0" applyFont="1" applyFill="1" applyBorder="1" applyAlignment="1">
      <alignment horizontal="center"/>
    </xf>
    <xf numFmtId="164" fontId="6" fillId="17" borderId="38" xfId="0" applyNumberFormat="1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164" fontId="5" fillId="8" borderId="2" xfId="0" applyNumberFormat="1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164" fontId="5" fillId="8" borderId="6" xfId="0" applyNumberFormat="1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 textRotation="90" wrapText="1"/>
    </xf>
    <xf numFmtId="0" fontId="3" fillId="2" borderId="58" xfId="0" applyFont="1" applyFill="1" applyBorder="1" applyAlignment="1">
      <alignment horizontal="center" vertical="center" textRotation="90" wrapText="1"/>
    </xf>
    <xf numFmtId="0" fontId="4" fillId="4" borderId="59" xfId="0" applyFont="1" applyFill="1" applyBorder="1" applyAlignment="1">
      <alignment horizontal="left" vertical="center" wrapText="1"/>
    </xf>
    <xf numFmtId="0" fontId="4" fillId="4" borderId="58" xfId="0" applyFont="1" applyFill="1" applyBorder="1" applyAlignment="1">
      <alignment horizontal="left" vertical="center" wrapText="1"/>
    </xf>
    <xf numFmtId="0" fontId="5" fillId="4" borderId="58" xfId="0" applyFont="1" applyFill="1" applyBorder="1" applyAlignment="1">
      <alignment horizontal="center" vertical="center"/>
    </xf>
    <xf numFmtId="0" fontId="5" fillId="4" borderId="58" xfId="0" applyFont="1" applyFill="1" applyBorder="1"/>
    <xf numFmtId="0" fontId="5" fillId="4" borderId="60" xfId="0" applyFont="1" applyFill="1" applyBorder="1" applyAlignment="1">
      <alignment horizontal="center" vertical="center"/>
    </xf>
    <xf numFmtId="0" fontId="5" fillId="4" borderId="61" xfId="0" applyFont="1" applyFill="1" applyBorder="1" applyAlignment="1">
      <alignment horizontal="center" vertical="center"/>
    </xf>
    <xf numFmtId="0" fontId="5" fillId="4" borderId="59" xfId="0" applyFont="1" applyFill="1" applyBorder="1" applyAlignment="1">
      <alignment horizontal="center" vertical="center"/>
    </xf>
    <xf numFmtId="0" fontId="5" fillId="4" borderId="62" xfId="0" applyFont="1" applyFill="1" applyBorder="1"/>
    <xf numFmtId="0" fontId="1" fillId="5" borderId="43" xfId="0" applyFont="1" applyFill="1" applyBorder="1" applyAlignment="1">
      <alignment horizontal="left" vertical="center"/>
    </xf>
    <xf numFmtId="0" fontId="1" fillId="5" borderId="23" xfId="0" applyFont="1" applyFill="1" applyBorder="1" applyAlignment="1">
      <alignment horizontal="left" vertical="center"/>
    </xf>
    <xf numFmtId="0" fontId="5" fillId="7" borderId="23" xfId="0" applyFont="1" applyFill="1" applyBorder="1" applyAlignment="1">
      <alignment horizontal="center" vertical="center"/>
    </xf>
    <xf numFmtId="164" fontId="5" fillId="8" borderId="45" xfId="0" applyNumberFormat="1" applyFont="1" applyFill="1" applyBorder="1" applyAlignment="1">
      <alignment horizontal="center" vertical="center"/>
    </xf>
    <xf numFmtId="164" fontId="5" fillId="8" borderId="44" xfId="0" applyNumberFormat="1" applyFont="1" applyFill="1" applyBorder="1" applyAlignment="1">
      <alignment horizontal="center" vertical="center"/>
    </xf>
    <xf numFmtId="0" fontId="5" fillId="7" borderId="23" xfId="0" applyFont="1" applyFill="1" applyBorder="1"/>
    <xf numFmtId="0" fontId="5" fillId="7" borderId="48" xfId="0" applyFont="1" applyFill="1" applyBorder="1" applyAlignment="1">
      <alignment horizontal="center" vertical="center"/>
    </xf>
    <xf numFmtId="0" fontId="5" fillId="7" borderId="49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center" vertical="center"/>
    </xf>
    <xf numFmtId="0" fontId="6" fillId="4" borderId="62" xfId="0" applyFont="1" applyFill="1" applyBorder="1" applyAlignment="1">
      <alignment horizontal="right"/>
    </xf>
    <xf numFmtId="0" fontId="3" fillId="4" borderId="8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3" fillId="4" borderId="47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left" vertical="center"/>
    </xf>
    <xf numFmtId="0" fontId="2" fillId="5" borderId="22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6" borderId="22" xfId="0" applyFont="1" applyFill="1" applyBorder="1" applyAlignment="1">
      <alignment horizontal="left" vertical="center"/>
    </xf>
    <xf numFmtId="0" fontId="6" fillId="6" borderId="8" xfId="0" applyFont="1" applyFill="1" applyBorder="1"/>
    <xf numFmtId="0" fontId="6" fillId="6" borderId="9" xfId="0" applyFont="1" applyFill="1" applyBorder="1"/>
    <xf numFmtId="0" fontId="6" fillId="0" borderId="9" xfId="0" applyFont="1" applyBorder="1"/>
    <xf numFmtId="0" fontId="6" fillId="0" borderId="47" xfId="0" applyFont="1" applyBorder="1"/>
    <xf numFmtId="0" fontId="6" fillId="6" borderId="1" xfId="0" applyFont="1" applyFill="1" applyBorder="1" applyAlignment="1">
      <alignment horizontal="left"/>
    </xf>
    <xf numFmtId="0" fontId="6" fillId="6" borderId="24" xfId="0" applyFont="1" applyFill="1" applyBorder="1" applyAlignment="1">
      <alignment horizontal="left"/>
    </xf>
    <xf numFmtId="0" fontId="6" fillId="6" borderId="3" xfId="0" applyFont="1" applyFill="1" applyBorder="1" applyAlignment="1">
      <alignment horizontal="right"/>
    </xf>
    <xf numFmtId="164" fontId="6" fillId="6" borderId="40" xfId="0" applyNumberFormat="1" applyFont="1" applyFill="1" applyBorder="1" applyAlignment="1">
      <alignment horizontal="center" vertical="center"/>
    </xf>
    <xf numFmtId="164" fontId="6" fillId="6" borderId="37" xfId="0" applyNumberFormat="1" applyFont="1" applyFill="1" applyBorder="1" applyAlignment="1">
      <alignment horizontal="center" vertical="center"/>
    </xf>
    <xf numFmtId="164" fontId="6" fillId="6" borderId="38" xfId="0" applyNumberFormat="1" applyFont="1" applyFill="1" applyBorder="1" applyAlignment="1">
      <alignment horizontal="center" vertical="center"/>
    </xf>
    <xf numFmtId="164" fontId="6" fillId="7" borderId="40" xfId="0" applyNumberFormat="1" applyFont="1" applyFill="1" applyBorder="1" applyAlignment="1">
      <alignment horizontal="center" vertical="center"/>
    </xf>
    <xf numFmtId="164" fontId="6" fillId="4" borderId="40" xfId="0" applyNumberFormat="1" applyFont="1" applyFill="1" applyBorder="1" applyAlignment="1">
      <alignment horizontal="center" vertical="center"/>
    </xf>
    <xf numFmtId="164" fontId="6" fillId="4" borderId="37" xfId="0" applyNumberFormat="1" applyFont="1" applyFill="1" applyBorder="1" applyAlignment="1">
      <alignment horizontal="center" vertical="center"/>
    </xf>
    <xf numFmtId="164" fontId="6" fillId="4" borderId="38" xfId="0" applyNumberFormat="1" applyFont="1" applyFill="1" applyBorder="1" applyAlignment="1">
      <alignment horizontal="center" vertical="center"/>
    </xf>
    <xf numFmtId="0" fontId="6" fillId="18" borderId="40" xfId="0" applyFont="1" applyFill="1" applyBorder="1" applyAlignment="1">
      <alignment horizontal="right" vertical="center"/>
    </xf>
    <xf numFmtId="0" fontId="6" fillId="18" borderId="37" xfId="0" applyFont="1" applyFill="1" applyBorder="1" applyAlignment="1">
      <alignment horizontal="right" vertical="center"/>
    </xf>
    <xf numFmtId="0" fontId="6" fillId="18" borderId="38" xfId="0" applyFont="1" applyFill="1" applyBorder="1" applyAlignment="1">
      <alignment horizontal="right" vertical="center"/>
    </xf>
    <xf numFmtId="164" fontId="6" fillId="18" borderId="36" xfId="0" applyNumberFormat="1" applyFont="1" applyFill="1" applyBorder="1" applyAlignment="1">
      <alignment horizontal="center" vertical="center"/>
    </xf>
    <xf numFmtId="164" fontId="6" fillId="18" borderId="13" xfId="0" applyNumberFormat="1" applyFont="1" applyFill="1" applyBorder="1" applyAlignment="1">
      <alignment horizontal="center" vertical="center"/>
    </xf>
    <xf numFmtId="0" fontId="6" fillId="18" borderId="40" xfId="0" applyFont="1" applyFill="1" applyBorder="1" applyAlignment="1">
      <alignment horizontal="right"/>
    </xf>
    <xf numFmtId="0" fontId="6" fillId="18" borderId="37" xfId="0" applyFont="1" applyFill="1" applyBorder="1" applyAlignment="1">
      <alignment horizontal="right"/>
    </xf>
    <xf numFmtId="164" fontId="6" fillId="18" borderId="37" xfId="0" applyNumberFormat="1" applyFont="1" applyFill="1" applyBorder="1" applyAlignment="1">
      <alignment horizontal="center" vertical="center"/>
    </xf>
    <xf numFmtId="164" fontId="6" fillId="18" borderId="38" xfId="0" applyNumberFormat="1" applyFont="1" applyFill="1" applyBorder="1" applyAlignment="1">
      <alignment horizontal="center" vertical="center"/>
    </xf>
    <xf numFmtId="0" fontId="6" fillId="18" borderId="10" xfId="0" applyFont="1" applyFill="1" applyBorder="1" applyAlignment="1">
      <alignment horizontal="right"/>
    </xf>
    <xf numFmtId="0" fontId="6" fillId="18" borderId="11" xfId="0" applyFont="1" applyFill="1" applyBorder="1" applyAlignment="1">
      <alignment horizontal="right"/>
    </xf>
    <xf numFmtId="0" fontId="6" fillId="18" borderId="36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0</xdr:colOff>
      <xdr:row>4</xdr:row>
      <xdr:rowOff>129886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5874BE9-4139-49B5-B66A-5D06431E7D34}"/>
            </a:ext>
          </a:extLst>
        </xdr:cNvPr>
        <xdr:cNvSpPr txBox="1"/>
      </xdr:nvSpPr>
      <xdr:spPr>
        <a:xfrm>
          <a:off x="12639675" y="132051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lt-LT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2"/>
  <sheetViews>
    <sheetView topLeftCell="B32" zoomScale="70" zoomScaleNormal="70" workbookViewId="0">
      <selection activeCell="L54" sqref="L54"/>
    </sheetView>
  </sheetViews>
  <sheetFormatPr defaultRowHeight="15" x14ac:dyDescent="0.25"/>
  <cols>
    <col min="1" max="1" width="4.28515625" customWidth="1"/>
    <col min="2" max="3" width="4" customWidth="1"/>
    <col min="4" max="5" width="3.7109375" customWidth="1"/>
    <col min="6" max="6" width="23.42578125" customWidth="1"/>
    <col min="7" max="7" width="16.42578125" customWidth="1"/>
    <col min="8" max="8" width="11.140625" customWidth="1"/>
    <col min="9" max="9" width="37.140625" customWidth="1"/>
    <col min="10" max="10" width="24.42578125" customWidth="1"/>
    <col min="12" max="12" width="15.28515625" customWidth="1"/>
    <col min="13" max="13" width="14.7109375" customWidth="1"/>
    <col min="14" max="14" width="15" customWidth="1"/>
  </cols>
  <sheetData>
    <row r="1" spans="1:14" s="8" customFormat="1" ht="18.75" x14ac:dyDescent="0.3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s="8" customFormat="1" ht="18.75" x14ac:dyDescent="0.3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0"/>
      <c r="N2" s="10"/>
    </row>
    <row r="3" spans="1:14" s="8" customFormat="1" ht="18.75" x14ac:dyDescent="0.3">
      <c r="A3" s="111" t="s">
        <v>66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</row>
    <row r="4" spans="1:14" s="8" customFormat="1" ht="18.75" x14ac:dyDescent="0.3">
      <c r="A4" s="112" t="s">
        <v>65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</row>
    <row r="5" spans="1:14" s="8" customFormat="1" ht="18.75" customHeight="1" thickBot="1" x14ac:dyDescent="0.35">
      <c r="A5" s="110" t="s">
        <v>168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</row>
    <row r="6" spans="1:14" s="8" customFormat="1" ht="40.5" customHeight="1" x14ac:dyDescent="0.3">
      <c r="A6" s="188" t="s">
        <v>0</v>
      </c>
      <c r="B6" s="154" t="s">
        <v>1</v>
      </c>
      <c r="C6" s="149" t="s">
        <v>2</v>
      </c>
      <c r="D6" s="156" t="s">
        <v>3</v>
      </c>
      <c r="E6" s="156" t="s">
        <v>4</v>
      </c>
      <c r="F6" s="147" t="s">
        <v>5</v>
      </c>
      <c r="G6" s="113" t="s">
        <v>70</v>
      </c>
      <c r="H6" s="147" t="s">
        <v>6</v>
      </c>
      <c r="I6" s="147" t="s">
        <v>7</v>
      </c>
      <c r="J6" s="147" t="s">
        <v>8</v>
      </c>
      <c r="K6" s="149" t="s">
        <v>9</v>
      </c>
      <c r="L6" s="151" t="s">
        <v>67</v>
      </c>
      <c r="M6" s="147" t="s">
        <v>68</v>
      </c>
      <c r="N6" s="152" t="s">
        <v>69</v>
      </c>
    </row>
    <row r="7" spans="1:14" s="8" customFormat="1" ht="49.5" customHeight="1" x14ac:dyDescent="0.3">
      <c r="A7" s="189"/>
      <c r="B7" s="155"/>
      <c r="C7" s="150"/>
      <c r="D7" s="157"/>
      <c r="E7" s="157"/>
      <c r="F7" s="148"/>
      <c r="G7" s="114"/>
      <c r="H7" s="148"/>
      <c r="I7" s="148"/>
      <c r="J7" s="148"/>
      <c r="K7" s="150"/>
      <c r="L7" s="67"/>
      <c r="M7" s="148"/>
      <c r="N7" s="153"/>
    </row>
    <row r="8" spans="1:14" s="8" customFormat="1" ht="32.25" customHeight="1" x14ac:dyDescent="0.3">
      <c r="A8" s="189"/>
      <c r="B8" s="155"/>
      <c r="C8" s="150"/>
      <c r="D8" s="157"/>
      <c r="E8" s="157"/>
      <c r="F8" s="148"/>
      <c r="G8" s="115"/>
      <c r="H8" s="148"/>
      <c r="I8" s="148"/>
      <c r="J8" s="148"/>
      <c r="K8" s="150"/>
      <c r="L8" s="67"/>
      <c r="M8" s="148"/>
      <c r="N8" s="153"/>
    </row>
    <row r="9" spans="1:14" s="8" customFormat="1" ht="20.25" customHeight="1" x14ac:dyDescent="0.3">
      <c r="A9" s="48">
        <v>6</v>
      </c>
      <c r="B9" s="36">
        <v>3</v>
      </c>
      <c r="C9" s="12"/>
      <c r="D9" s="12"/>
      <c r="E9" s="12"/>
      <c r="F9" s="208" t="s">
        <v>102</v>
      </c>
      <c r="G9" s="209"/>
      <c r="H9" s="209"/>
      <c r="I9" s="209"/>
      <c r="J9" s="209"/>
      <c r="K9" s="209"/>
      <c r="L9" s="209"/>
      <c r="M9" s="209"/>
      <c r="N9" s="210"/>
    </row>
    <row r="10" spans="1:14" s="8" customFormat="1" ht="18.75" x14ac:dyDescent="0.3">
      <c r="A10" s="190">
        <v>6</v>
      </c>
      <c r="B10" s="198">
        <v>3</v>
      </c>
      <c r="C10" s="1">
        <v>3</v>
      </c>
      <c r="D10" s="13" t="s">
        <v>10</v>
      </c>
      <c r="E10" s="13" t="s">
        <v>10</v>
      </c>
      <c r="F10" s="211" t="s">
        <v>71</v>
      </c>
      <c r="G10" s="211"/>
      <c r="H10" s="211"/>
      <c r="I10" s="211"/>
      <c r="J10" s="211"/>
      <c r="K10" s="211"/>
      <c r="L10" s="211"/>
      <c r="M10" s="211"/>
      <c r="N10" s="212"/>
    </row>
    <row r="11" spans="1:14" s="8" customFormat="1" ht="18.75" x14ac:dyDescent="0.3">
      <c r="A11" s="191">
        <v>6</v>
      </c>
      <c r="B11" s="199">
        <v>3</v>
      </c>
      <c r="C11" s="13">
        <v>3</v>
      </c>
      <c r="D11" s="14">
        <v>2</v>
      </c>
      <c r="E11" s="14"/>
      <c r="F11" s="213" t="s">
        <v>72</v>
      </c>
      <c r="G11" s="214"/>
      <c r="H11" s="214"/>
      <c r="I11" s="214"/>
      <c r="J11" s="214"/>
      <c r="K11" s="214"/>
      <c r="L11" s="214"/>
      <c r="M11" s="214"/>
      <c r="N11" s="215"/>
    </row>
    <row r="12" spans="1:14" s="8" customFormat="1" ht="18.75" x14ac:dyDescent="0.3">
      <c r="A12" s="192">
        <v>6</v>
      </c>
      <c r="B12" s="200">
        <v>3</v>
      </c>
      <c r="C12" s="136">
        <v>3</v>
      </c>
      <c r="D12" s="137">
        <v>2</v>
      </c>
      <c r="E12" s="53">
        <v>1</v>
      </c>
      <c r="F12" s="49" t="s">
        <v>73</v>
      </c>
      <c r="G12" s="67" t="s">
        <v>103</v>
      </c>
      <c r="H12" s="142" t="s">
        <v>11</v>
      </c>
      <c r="I12" s="49" t="s">
        <v>12</v>
      </c>
      <c r="J12" s="57" t="s">
        <v>13</v>
      </c>
      <c r="K12" s="2" t="s">
        <v>14</v>
      </c>
      <c r="L12" s="3">
        <v>420</v>
      </c>
      <c r="M12" s="3">
        <v>420</v>
      </c>
      <c r="N12" s="37">
        <v>420</v>
      </c>
    </row>
    <row r="13" spans="1:14" s="8" customFormat="1" ht="19.5" thickBot="1" x14ac:dyDescent="0.35">
      <c r="A13" s="192"/>
      <c r="B13" s="200"/>
      <c r="C13" s="136"/>
      <c r="D13" s="137"/>
      <c r="E13" s="53"/>
      <c r="F13" s="49"/>
      <c r="G13" s="67"/>
      <c r="H13" s="142"/>
      <c r="I13" s="49"/>
      <c r="J13" s="120"/>
      <c r="K13" s="4" t="s">
        <v>15</v>
      </c>
      <c r="L13" s="9">
        <v>2.6</v>
      </c>
      <c r="M13" s="9">
        <v>1</v>
      </c>
      <c r="N13" s="38">
        <v>1</v>
      </c>
    </row>
    <row r="14" spans="1:14" s="8" customFormat="1" ht="19.5" thickBot="1" x14ac:dyDescent="0.35">
      <c r="A14" s="192"/>
      <c r="B14" s="200"/>
      <c r="C14" s="136"/>
      <c r="D14" s="137"/>
      <c r="E14" s="53"/>
      <c r="F14" s="49"/>
      <c r="G14" s="67"/>
      <c r="H14" s="142"/>
      <c r="I14" s="49"/>
      <c r="J14" s="143"/>
      <c r="K14" s="179" t="s">
        <v>16</v>
      </c>
      <c r="L14" s="180">
        <f>SUM(L12:L13)</f>
        <v>422.6</v>
      </c>
      <c r="M14" s="180">
        <f t="shared" ref="M14:N14" si="0">SUM(M12:M13)</f>
        <v>421</v>
      </c>
      <c r="N14" s="183">
        <f t="shared" si="0"/>
        <v>421</v>
      </c>
    </row>
    <row r="15" spans="1:14" s="8" customFormat="1" ht="18.75" hidden="1" x14ac:dyDescent="0.3">
      <c r="A15" s="192"/>
      <c r="B15" s="200"/>
      <c r="C15" s="136"/>
      <c r="D15" s="137"/>
      <c r="E15" s="53"/>
      <c r="F15" s="49"/>
      <c r="G15" s="67" t="s">
        <v>103</v>
      </c>
      <c r="H15" s="142" t="s">
        <v>17</v>
      </c>
      <c r="I15" s="49" t="s">
        <v>18</v>
      </c>
      <c r="J15" s="57" t="s">
        <v>13</v>
      </c>
      <c r="K15" s="5"/>
      <c r="L15" s="11"/>
      <c r="M15" s="11"/>
      <c r="N15" s="39"/>
    </row>
    <row r="16" spans="1:14" s="8" customFormat="1" ht="19.5" thickBot="1" x14ac:dyDescent="0.35">
      <c r="A16" s="192"/>
      <c r="B16" s="200"/>
      <c r="C16" s="136"/>
      <c r="D16" s="137"/>
      <c r="E16" s="53"/>
      <c r="F16" s="49"/>
      <c r="G16" s="67"/>
      <c r="H16" s="142"/>
      <c r="I16" s="49"/>
      <c r="J16" s="120"/>
      <c r="K16" s="4" t="s">
        <v>14</v>
      </c>
      <c r="L16" s="9">
        <v>22.5</v>
      </c>
      <c r="M16" s="9">
        <v>0</v>
      </c>
      <c r="N16" s="38">
        <v>0</v>
      </c>
    </row>
    <row r="17" spans="1:14" s="8" customFormat="1" ht="19.5" thickBot="1" x14ac:dyDescent="0.35">
      <c r="A17" s="192"/>
      <c r="B17" s="200"/>
      <c r="C17" s="136"/>
      <c r="D17" s="137"/>
      <c r="E17" s="53"/>
      <c r="F17" s="49"/>
      <c r="G17" s="67"/>
      <c r="H17" s="142"/>
      <c r="I17" s="49"/>
      <c r="J17" s="143"/>
      <c r="K17" s="179" t="s">
        <v>16</v>
      </c>
      <c r="L17" s="180">
        <f>SUM(L15:L16)</f>
        <v>22.5</v>
      </c>
      <c r="M17" s="180">
        <f t="shared" ref="M17:N17" si="1">SUM(M15:M16)</f>
        <v>0</v>
      </c>
      <c r="N17" s="183">
        <f t="shared" si="1"/>
        <v>0</v>
      </c>
    </row>
    <row r="18" spans="1:14" s="8" customFormat="1" ht="35.450000000000003" customHeight="1" thickBot="1" x14ac:dyDescent="0.35">
      <c r="A18" s="192"/>
      <c r="B18" s="200"/>
      <c r="C18" s="136"/>
      <c r="D18" s="137"/>
      <c r="E18" s="53"/>
      <c r="F18" s="49"/>
      <c r="G18" s="67" t="s">
        <v>103</v>
      </c>
      <c r="H18" s="144" t="s">
        <v>21</v>
      </c>
      <c r="I18" s="57" t="s">
        <v>22</v>
      </c>
      <c r="J18" s="57" t="s">
        <v>13</v>
      </c>
      <c r="K18" s="184" t="s">
        <v>14</v>
      </c>
      <c r="L18" s="185">
        <v>20</v>
      </c>
      <c r="M18" s="185">
        <v>10</v>
      </c>
      <c r="N18" s="201">
        <v>10</v>
      </c>
    </row>
    <row r="19" spans="1:14" s="8" customFormat="1" ht="22.9" hidden="1" customHeight="1" x14ac:dyDescent="0.3">
      <c r="A19" s="192"/>
      <c r="B19" s="200"/>
      <c r="C19" s="136"/>
      <c r="D19" s="137"/>
      <c r="E19" s="53"/>
      <c r="F19" s="49"/>
      <c r="G19" s="67"/>
      <c r="H19" s="145"/>
      <c r="I19" s="120"/>
      <c r="J19" s="120"/>
      <c r="K19" s="186"/>
      <c r="L19" s="187"/>
      <c r="M19" s="187"/>
      <c r="N19" s="202"/>
    </row>
    <row r="20" spans="1:14" s="8" customFormat="1" ht="18" customHeight="1" thickBot="1" x14ac:dyDescent="0.35">
      <c r="A20" s="192"/>
      <c r="B20" s="200"/>
      <c r="C20" s="136"/>
      <c r="D20" s="137"/>
      <c r="E20" s="53"/>
      <c r="F20" s="49"/>
      <c r="G20" s="67"/>
      <c r="H20" s="145"/>
      <c r="I20" s="120"/>
      <c r="J20" s="121"/>
      <c r="K20" s="179" t="s">
        <v>16</v>
      </c>
      <c r="L20" s="180">
        <f>SUM(L18:L19)</f>
        <v>20</v>
      </c>
      <c r="M20" s="180">
        <f t="shared" ref="M20:N20" si="2">SUM(M18:M19)</f>
        <v>10</v>
      </c>
      <c r="N20" s="183">
        <f t="shared" si="2"/>
        <v>10</v>
      </c>
    </row>
    <row r="21" spans="1:14" s="8" customFormat="1" ht="19.5" thickBot="1" x14ac:dyDescent="0.35">
      <c r="A21" s="192"/>
      <c r="B21" s="200"/>
      <c r="C21" s="136"/>
      <c r="D21" s="137"/>
      <c r="E21" s="53"/>
      <c r="F21" s="49"/>
      <c r="G21" s="68"/>
      <c r="H21" s="230" t="s">
        <v>25</v>
      </c>
      <c r="I21" s="231"/>
      <c r="J21" s="231"/>
      <c r="K21" s="232"/>
      <c r="L21" s="233">
        <f>SUM(L14+L17+L20)</f>
        <v>465.1</v>
      </c>
      <c r="M21" s="233">
        <f t="shared" ref="M21:N21" si="3">SUM(M14+M17+M20)</f>
        <v>431</v>
      </c>
      <c r="N21" s="234">
        <f t="shared" si="3"/>
        <v>431</v>
      </c>
    </row>
    <row r="22" spans="1:14" s="8" customFormat="1" ht="18.75" x14ac:dyDescent="0.3">
      <c r="A22" s="193">
        <v>6</v>
      </c>
      <c r="B22" s="203">
        <v>3</v>
      </c>
      <c r="C22" s="6">
        <v>3</v>
      </c>
      <c r="D22" s="7">
        <v>2</v>
      </c>
      <c r="E22" s="116" t="s">
        <v>28</v>
      </c>
      <c r="F22" s="116"/>
      <c r="G22" s="116"/>
      <c r="H22" s="117"/>
      <c r="I22" s="117"/>
      <c r="J22" s="117"/>
      <c r="K22" s="117"/>
      <c r="L22" s="29">
        <f>SUM(L21)</f>
        <v>465.1</v>
      </c>
      <c r="M22" s="29">
        <f t="shared" ref="M22:N22" si="4">SUM(M21)</f>
        <v>431</v>
      </c>
      <c r="N22" s="42">
        <f t="shared" si="4"/>
        <v>431</v>
      </c>
    </row>
    <row r="23" spans="1:14" s="8" customFormat="1" ht="18.75" x14ac:dyDescent="0.3">
      <c r="A23" s="193">
        <v>6</v>
      </c>
      <c r="B23" s="203">
        <v>3</v>
      </c>
      <c r="C23" s="6">
        <v>3</v>
      </c>
      <c r="D23" s="7">
        <v>3</v>
      </c>
      <c r="E23" s="7"/>
      <c r="F23" s="216" t="s">
        <v>74</v>
      </c>
      <c r="G23" s="217"/>
      <c r="H23" s="218"/>
      <c r="I23" s="218"/>
      <c r="J23" s="218"/>
      <c r="K23" s="218"/>
      <c r="L23" s="218"/>
      <c r="M23" s="218"/>
      <c r="N23" s="219"/>
    </row>
    <row r="24" spans="1:14" s="8" customFormat="1" ht="18.75" x14ac:dyDescent="0.3">
      <c r="A24" s="194">
        <v>6</v>
      </c>
      <c r="B24" s="204">
        <v>3</v>
      </c>
      <c r="C24" s="102">
        <v>3</v>
      </c>
      <c r="D24" s="99">
        <v>3</v>
      </c>
      <c r="E24" s="127">
        <v>1</v>
      </c>
      <c r="F24" s="130" t="s">
        <v>75</v>
      </c>
      <c r="G24" s="69" t="s">
        <v>104</v>
      </c>
      <c r="H24" s="132" t="s">
        <v>29</v>
      </c>
      <c r="I24" s="131" t="s">
        <v>30</v>
      </c>
      <c r="J24" s="131" t="s">
        <v>13</v>
      </c>
      <c r="K24" s="132" t="s">
        <v>14</v>
      </c>
      <c r="L24" s="138">
        <v>31.7</v>
      </c>
      <c r="M24" s="138">
        <v>150</v>
      </c>
      <c r="N24" s="140">
        <v>150</v>
      </c>
    </row>
    <row r="25" spans="1:14" s="8" customFormat="1" ht="18.75" x14ac:dyDescent="0.3">
      <c r="A25" s="195"/>
      <c r="B25" s="205"/>
      <c r="C25" s="103"/>
      <c r="D25" s="100"/>
      <c r="E25" s="128"/>
      <c r="F25" s="131"/>
      <c r="G25" s="70"/>
      <c r="H25" s="132"/>
      <c r="I25" s="131"/>
      <c r="J25" s="131"/>
      <c r="K25" s="132"/>
      <c r="L25" s="138"/>
      <c r="M25" s="138"/>
      <c r="N25" s="140"/>
    </row>
    <row r="26" spans="1:14" s="8" customFormat="1" ht="18.75" x14ac:dyDescent="0.3">
      <c r="A26" s="195"/>
      <c r="B26" s="205"/>
      <c r="C26" s="103"/>
      <c r="D26" s="100"/>
      <c r="E26" s="128"/>
      <c r="F26" s="131"/>
      <c r="G26" s="70"/>
      <c r="H26" s="132"/>
      <c r="I26" s="131"/>
      <c r="J26" s="131"/>
      <c r="K26" s="132"/>
      <c r="L26" s="138"/>
      <c r="M26" s="138"/>
      <c r="N26" s="140"/>
    </row>
    <row r="27" spans="1:14" s="8" customFormat="1" ht="7.9" customHeight="1" thickBot="1" x14ac:dyDescent="0.35">
      <c r="A27" s="195"/>
      <c r="B27" s="205"/>
      <c r="C27" s="103"/>
      <c r="D27" s="100"/>
      <c r="E27" s="128"/>
      <c r="F27" s="131"/>
      <c r="G27" s="70"/>
      <c r="H27" s="132"/>
      <c r="I27" s="131"/>
      <c r="J27" s="131"/>
      <c r="K27" s="133"/>
      <c r="L27" s="139"/>
      <c r="M27" s="139"/>
      <c r="N27" s="141"/>
    </row>
    <row r="28" spans="1:14" s="8" customFormat="1" ht="20.45" customHeight="1" thickBot="1" x14ac:dyDescent="0.35">
      <c r="A28" s="195"/>
      <c r="B28" s="205"/>
      <c r="C28" s="103"/>
      <c r="D28" s="100"/>
      <c r="E28" s="128"/>
      <c r="F28" s="131"/>
      <c r="G28" s="70"/>
      <c r="H28" s="133"/>
      <c r="I28" s="134"/>
      <c r="J28" s="135"/>
      <c r="K28" s="182" t="s">
        <v>16</v>
      </c>
      <c r="L28" s="180">
        <f>SUM(L24)</f>
        <v>31.7</v>
      </c>
      <c r="M28" s="180">
        <f>SUM(M24)</f>
        <v>150</v>
      </c>
      <c r="N28" s="183">
        <f>SUM(N24)</f>
        <v>150</v>
      </c>
    </row>
    <row r="29" spans="1:14" s="8" customFormat="1" ht="19.5" thickBot="1" x14ac:dyDescent="0.35">
      <c r="A29" s="196"/>
      <c r="B29" s="206"/>
      <c r="C29" s="104"/>
      <c r="D29" s="101"/>
      <c r="E29" s="129"/>
      <c r="F29" s="131"/>
      <c r="G29" s="71"/>
      <c r="H29" s="235" t="s">
        <v>25</v>
      </c>
      <c r="I29" s="236"/>
      <c r="J29" s="236"/>
      <c r="K29" s="236"/>
      <c r="L29" s="237">
        <f t="shared" ref="L29:N30" si="5">SUM(L28)</f>
        <v>31.7</v>
      </c>
      <c r="M29" s="237">
        <f t="shared" si="5"/>
        <v>150</v>
      </c>
      <c r="N29" s="238">
        <f t="shared" si="5"/>
        <v>150</v>
      </c>
    </row>
    <row r="30" spans="1:14" s="8" customFormat="1" ht="18.75" x14ac:dyDescent="0.3">
      <c r="A30" s="193">
        <v>6</v>
      </c>
      <c r="B30" s="203">
        <v>3</v>
      </c>
      <c r="C30" s="6">
        <v>3</v>
      </c>
      <c r="D30" s="7">
        <v>3</v>
      </c>
      <c r="E30" s="116" t="s">
        <v>28</v>
      </c>
      <c r="F30" s="116"/>
      <c r="G30" s="116"/>
      <c r="H30" s="117"/>
      <c r="I30" s="117"/>
      <c r="J30" s="117"/>
      <c r="K30" s="117"/>
      <c r="L30" s="29">
        <f>SUM(L29)</f>
        <v>31.7</v>
      </c>
      <c r="M30" s="29">
        <f t="shared" si="5"/>
        <v>150</v>
      </c>
      <c r="N30" s="42">
        <f t="shared" si="5"/>
        <v>150</v>
      </c>
    </row>
    <row r="31" spans="1:14" s="8" customFormat="1" ht="18.75" x14ac:dyDescent="0.3">
      <c r="A31" s="193">
        <v>6</v>
      </c>
      <c r="B31" s="203">
        <v>3</v>
      </c>
      <c r="C31" s="6">
        <v>3</v>
      </c>
      <c r="D31" s="7">
        <v>4</v>
      </c>
      <c r="E31" s="7"/>
      <c r="F31" s="220" t="s">
        <v>76</v>
      </c>
      <c r="G31" s="220"/>
      <c r="H31" s="220"/>
      <c r="I31" s="220"/>
      <c r="J31" s="220"/>
      <c r="K31" s="220"/>
      <c r="L31" s="220"/>
      <c r="M31" s="220"/>
      <c r="N31" s="221"/>
    </row>
    <row r="32" spans="1:14" s="8" customFormat="1" ht="19.5" thickBot="1" x14ac:dyDescent="0.35">
      <c r="A32" s="192">
        <v>6</v>
      </c>
      <c r="B32" s="200">
        <v>3</v>
      </c>
      <c r="C32" s="136">
        <v>3</v>
      </c>
      <c r="D32" s="137">
        <v>4</v>
      </c>
      <c r="E32" s="53">
        <v>1</v>
      </c>
      <c r="F32" s="49" t="s">
        <v>77</v>
      </c>
      <c r="G32" s="58" t="s">
        <v>105</v>
      </c>
      <c r="H32" s="53" t="s">
        <v>33</v>
      </c>
      <c r="I32" s="49" t="s">
        <v>34</v>
      </c>
      <c r="J32" s="49" t="s">
        <v>13</v>
      </c>
      <c r="K32" s="30" t="s">
        <v>14</v>
      </c>
      <c r="L32" s="9">
        <v>9.4</v>
      </c>
      <c r="M32" s="9">
        <v>9.4</v>
      </c>
      <c r="N32" s="38">
        <v>9.4</v>
      </c>
    </row>
    <row r="33" spans="1:14" s="8" customFormat="1" ht="19.5" thickBot="1" x14ac:dyDescent="0.35">
      <c r="A33" s="192"/>
      <c r="B33" s="200"/>
      <c r="C33" s="136"/>
      <c r="D33" s="137"/>
      <c r="E33" s="53"/>
      <c r="F33" s="49"/>
      <c r="G33" s="59"/>
      <c r="H33" s="53"/>
      <c r="I33" s="49"/>
      <c r="J33" s="50"/>
      <c r="K33" s="182" t="s">
        <v>16</v>
      </c>
      <c r="L33" s="180">
        <f t="shared" ref="L33:N33" si="6">SUM(L32)</f>
        <v>9.4</v>
      </c>
      <c r="M33" s="180">
        <f t="shared" si="6"/>
        <v>9.4</v>
      </c>
      <c r="N33" s="183">
        <f t="shared" si="6"/>
        <v>9.4</v>
      </c>
    </row>
    <row r="34" spans="1:14" s="8" customFormat="1" ht="19.5" thickBot="1" x14ac:dyDescent="0.35">
      <c r="A34" s="192"/>
      <c r="B34" s="200"/>
      <c r="C34" s="136"/>
      <c r="D34" s="137"/>
      <c r="E34" s="53"/>
      <c r="F34" s="49"/>
      <c r="G34" s="58" t="s">
        <v>105</v>
      </c>
      <c r="H34" s="53" t="s">
        <v>36</v>
      </c>
      <c r="I34" s="49" t="s">
        <v>37</v>
      </c>
      <c r="J34" s="49" t="s">
        <v>13</v>
      </c>
      <c r="K34" s="32" t="s">
        <v>15</v>
      </c>
      <c r="L34" s="35">
        <v>1</v>
      </c>
      <c r="M34" s="35">
        <v>0</v>
      </c>
      <c r="N34" s="41">
        <v>0</v>
      </c>
    </row>
    <row r="35" spans="1:14" s="8" customFormat="1" ht="19.5" thickBot="1" x14ac:dyDescent="0.35">
      <c r="A35" s="192"/>
      <c r="B35" s="200"/>
      <c r="C35" s="136"/>
      <c r="D35" s="137"/>
      <c r="E35" s="53"/>
      <c r="F35" s="49"/>
      <c r="G35" s="59"/>
      <c r="H35" s="53"/>
      <c r="I35" s="49"/>
      <c r="J35" s="50"/>
      <c r="K35" s="182" t="s">
        <v>16</v>
      </c>
      <c r="L35" s="180">
        <f t="shared" ref="L35:N35" si="7">SUM(L34)</f>
        <v>1</v>
      </c>
      <c r="M35" s="180">
        <f t="shared" si="7"/>
        <v>0</v>
      </c>
      <c r="N35" s="183">
        <f t="shared" si="7"/>
        <v>0</v>
      </c>
    </row>
    <row r="36" spans="1:14" s="8" customFormat="1" ht="19.5" thickBot="1" x14ac:dyDescent="0.35">
      <c r="A36" s="192"/>
      <c r="B36" s="200"/>
      <c r="C36" s="136"/>
      <c r="D36" s="137"/>
      <c r="E36" s="53"/>
      <c r="F36" s="49"/>
      <c r="G36" s="58" t="s">
        <v>105</v>
      </c>
      <c r="H36" s="53" t="s">
        <v>38</v>
      </c>
      <c r="I36" s="49" t="s">
        <v>39</v>
      </c>
      <c r="J36" s="49" t="s">
        <v>13</v>
      </c>
      <c r="K36" s="32" t="s">
        <v>15</v>
      </c>
      <c r="L36" s="33">
        <v>1.6</v>
      </c>
      <c r="M36" s="33">
        <v>1</v>
      </c>
      <c r="N36" s="40">
        <v>1</v>
      </c>
    </row>
    <row r="37" spans="1:14" s="8" customFormat="1" ht="19.5" thickBot="1" x14ac:dyDescent="0.35">
      <c r="A37" s="192"/>
      <c r="B37" s="200"/>
      <c r="C37" s="136"/>
      <c r="D37" s="137"/>
      <c r="E37" s="53"/>
      <c r="F37" s="49"/>
      <c r="G37" s="59"/>
      <c r="H37" s="53"/>
      <c r="I37" s="49"/>
      <c r="J37" s="50"/>
      <c r="K37" s="182" t="s">
        <v>16</v>
      </c>
      <c r="L37" s="180">
        <f t="shared" ref="L37:N37" si="8">SUM(L36)</f>
        <v>1.6</v>
      </c>
      <c r="M37" s="180">
        <f t="shared" si="8"/>
        <v>1</v>
      </c>
      <c r="N37" s="183">
        <f t="shared" si="8"/>
        <v>1</v>
      </c>
    </row>
    <row r="38" spans="1:14" s="8" customFormat="1" ht="19.5" thickBot="1" x14ac:dyDescent="0.35">
      <c r="A38" s="192"/>
      <c r="B38" s="200"/>
      <c r="C38" s="136"/>
      <c r="D38" s="137"/>
      <c r="E38" s="53"/>
      <c r="F38" s="49"/>
      <c r="G38" s="58" t="s">
        <v>105</v>
      </c>
      <c r="H38" s="53" t="s">
        <v>41</v>
      </c>
      <c r="I38" s="49" t="s">
        <v>42</v>
      </c>
      <c r="J38" s="49" t="s">
        <v>13</v>
      </c>
      <c r="K38" s="32" t="s">
        <v>15</v>
      </c>
      <c r="L38" s="33">
        <v>2.2000000000000002</v>
      </c>
      <c r="M38" s="33">
        <v>1</v>
      </c>
      <c r="N38" s="40">
        <v>1</v>
      </c>
    </row>
    <row r="39" spans="1:14" s="8" customFormat="1" ht="19.5" thickBot="1" x14ac:dyDescent="0.35">
      <c r="A39" s="192"/>
      <c r="B39" s="200"/>
      <c r="C39" s="136"/>
      <c r="D39" s="137"/>
      <c r="E39" s="53"/>
      <c r="F39" s="49"/>
      <c r="G39" s="59"/>
      <c r="H39" s="53"/>
      <c r="I39" s="49"/>
      <c r="J39" s="50"/>
      <c r="K39" s="182" t="s">
        <v>16</v>
      </c>
      <c r="L39" s="180">
        <f t="shared" ref="L39:N39" si="9">SUM(L38)</f>
        <v>2.2000000000000002</v>
      </c>
      <c r="M39" s="180">
        <f t="shared" si="9"/>
        <v>1</v>
      </c>
      <c r="N39" s="183">
        <f t="shared" si="9"/>
        <v>1</v>
      </c>
    </row>
    <row r="40" spans="1:14" s="8" customFormat="1" ht="19.5" thickBot="1" x14ac:dyDescent="0.35">
      <c r="A40" s="192"/>
      <c r="B40" s="200"/>
      <c r="C40" s="136"/>
      <c r="D40" s="137"/>
      <c r="E40" s="53"/>
      <c r="F40" s="49"/>
      <c r="G40" s="58" t="s">
        <v>105</v>
      </c>
      <c r="H40" s="56" t="s">
        <v>43</v>
      </c>
      <c r="I40" s="57" t="s">
        <v>44</v>
      </c>
      <c r="J40" s="49" t="s">
        <v>13</v>
      </c>
      <c r="K40" s="34" t="s">
        <v>14</v>
      </c>
      <c r="L40" s="35">
        <v>17</v>
      </c>
      <c r="M40" s="35">
        <v>17</v>
      </c>
      <c r="N40" s="41">
        <v>17</v>
      </c>
    </row>
    <row r="41" spans="1:14" s="8" customFormat="1" ht="19.5" thickBot="1" x14ac:dyDescent="0.35">
      <c r="A41" s="192"/>
      <c r="B41" s="200"/>
      <c r="C41" s="136"/>
      <c r="D41" s="137"/>
      <c r="E41" s="53"/>
      <c r="F41" s="49"/>
      <c r="G41" s="59"/>
      <c r="H41" s="52"/>
      <c r="I41" s="54"/>
      <c r="J41" s="50"/>
      <c r="K41" s="182" t="s">
        <v>16</v>
      </c>
      <c r="L41" s="180">
        <f t="shared" ref="L41:N41" si="10">SUM(L40)</f>
        <v>17</v>
      </c>
      <c r="M41" s="180">
        <f t="shared" si="10"/>
        <v>17</v>
      </c>
      <c r="N41" s="183">
        <f t="shared" si="10"/>
        <v>17</v>
      </c>
    </row>
    <row r="42" spans="1:14" s="8" customFormat="1" ht="19.5" thickBot="1" x14ac:dyDescent="0.35">
      <c r="A42" s="192"/>
      <c r="B42" s="200"/>
      <c r="C42" s="136"/>
      <c r="D42" s="137"/>
      <c r="E42" s="53"/>
      <c r="F42" s="49"/>
      <c r="G42" s="122" t="s">
        <v>105</v>
      </c>
      <c r="H42" s="56" t="s">
        <v>46</v>
      </c>
      <c r="I42" s="57" t="s">
        <v>47</v>
      </c>
      <c r="J42" s="49" t="s">
        <v>13</v>
      </c>
      <c r="K42" s="34" t="s">
        <v>14</v>
      </c>
      <c r="L42" s="35">
        <v>12.1</v>
      </c>
      <c r="M42" s="35">
        <v>0</v>
      </c>
      <c r="N42" s="41">
        <v>0</v>
      </c>
    </row>
    <row r="43" spans="1:14" s="8" customFormat="1" ht="19.5" thickBot="1" x14ac:dyDescent="0.35">
      <c r="A43" s="192"/>
      <c r="B43" s="200"/>
      <c r="C43" s="136"/>
      <c r="D43" s="137"/>
      <c r="E43" s="53"/>
      <c r="F43" s="49"/>
      <c r="G43" s="123"/>
      <c r="H43" s="55"/>
      <c r="I43" s="120"/>
      <c r="J43" s="126"/>
      <c r="K43" s="182" t="s">
        <v>16</v>
      </c>
      <c r="L43" s="180">
        <f>SUM(L42)</f>
        <v>12.1</v>
      </c>
      <c r="M43" s="180">
        <f t="shared" ref="M43:N43" si="11">SUM(M42)</f>
        <v>0</v>
      </c>
      <c r="N43" s="183">
        <f t="shared" si="11"/>
        <v>0</v>
      </c>
    </row>
    <row r="44" spans="1:14" s="8" customFormat="1" ht="19.5" thickBot="1" x14ac:dyDescent="0.35">
      <c r="A44" s="192"/>
      <c r="B44" s="200"/>
      <c r="C44" s="136"/>
      <c r="D44" s="137"/>
      <c r="E44" s="53"/>
      <c r="F44" s="49"/>
      <c r="G44" s="124"/>
      <c r="H44" s="230" t="s">
        <v>25</v>
      </c>
      <c r="I44" s="231"/>
      <c r="J44" s="231"/>
      <c r="K44" s="231"/>
      <c r="L44" s="237">
        <f>SUM(L33+L35+L37+L39+L41+L43)</f>
        <v>43.3</v>
      </c>
      <c r="M44" s="237">
        <f>SUM(M33+M35+M37+M39+M41+M43)</f>
        <v>28.4</v>
      </c>
      <c r="N44" s="238">
        <f>SUM(N33+N35+N37+N39+N41+N43)</f>
        <v>28.4</v>
      </c>
    </row>
    <row r="45" spans="1:14" s="8" customFormat="1" ht="18.75" x14ac:dyDescent="0.3">
      <c r="A45" s="192">
        <v>6</v>
      </c>
      <c r="B45" s="200">
        <v>3</v>
      </c>
      <c r="C45" s="136">
        <v>3</v>
      </c>
      <c r="D45" s="137">
        <v>4</v>
      </c>
      <c r="E45" s="53">
        <v>2</v>
      </c>
      <c r="F45" s="49" t="s">
        <v>78</v>
      </c>
      <c r="G45" s="58" t="s">
        <v>106</v>
      </c>
      <c r="H45" s="52" t="s">
        <v>49</v>
      </c>
      <c r="I45" s="54" t="s">
        <v>50</v>
      </c>
      <c r="J45" s="54" t="s">
        <v>13</v>
      </c>
      <c r="K45" s="55" t="s">
        <v>14</v>
      </c>
      <c r="L45" s="60">
        <v>6</v>
      </c>
      <c r="M45" s="60">
        <v>6</v>
      </c>
      <c r="N45" s="51">
        <v>6</v>
      </c>
    </row>
    <row r="46" spans="1:14" s="8" customFormat="1" ht="29.25" customHeight="1" thickBot="1" x14ac:dyDescent="0.35">
      <c r="A46" s="192"/>
      <c r="B46" s="200"/>
      <c r="C46" s="136"/>
      <c r="D46" s="137"/>
      <c r="E46" s="53"/>
      <c r="F46" s="49"/>
      <c r="G46" s="125"/>
      <c r="H46" s="53"/>
      <c r="I46" s="49"/>
      <c r="J46" s="49"/>
      <c r="K46" s="55"/>
      <c r="L46" s="60"/>
      <c r="M46" s="60"/>
      <c r="N46" s="51"/>
    </row>
    <row r="47" spans="1:14" s="8" customFormat="1" ht="49.5" customHeight="1" thickBot="1" x14ac:dyDescent="0.35">
      <c r="A47" s="192"/>
      <c r="B47" s="200"/>
      <c r="C47" s="136"/>
      <c r="D47" s="137"/>
      <c r="E47" s="53"/>
      <c r="F47" s="49"/>
      <c r="G47" s="59"/>
      <c r="H47" s="53"/>
      <c r="I47" s="49"/>
      <c r="J47" s="50"/>
      <c r="K47" s="179" t="s">
        <v>16</v>
      </c>
      <c r="L47" s="180">
        <f>SUM(L45)</f>
        <v>6</v>
      </c>
      <c r="M47" s="180">
        <f t="shared" ref="M47:N47" si="12">SUM(M45)</f>
        <v>6</v>
      </c>
      <c r="N47" s="183">
        <f t="shared" si="12"/>
        <v>6</v>
      </c>
    </row>
    <row r="48" spans="1:14" s="8" customFormat="1" ht="19.5" thickBot="1" x14ac:dyDescent="0.35">
      <c r="A48" s="192"/>
      <c r="B48" s="200"/>
      <c r="C48" s="136"/>
      <c r="D48" s="137"/>
      <c r="E48" s="53"/>
      <c r="F48" s="49"/>
      <c r="G48" s="58" t="s">
        <v>106</v>
      </c>
      <c r="H48" s="53" t="s">
        <v>52</v>
      </c>
      <c r="I48" s="49" t="s">
        <v>53</v>
      </c>
      <c r="J48" s="49" t="s">
        <v>13</v>
      </c>
      <c r="K48" s="31" t="s">
        <v>14</v>
      </c>
      <c r="L48" s="11">
        <v>0</v>
      </c>
      <c r="M48" s="11">
        <v>0</v>
      </c>
      <c r="N48" s="39">
        <v>0</v>
      </c>
    </row>
    <row r="49" spans="1:14" s="8" customFormat="1" ht="19.5" hidden="1" thickBot="1" x14ac:dyDescent="0.35">
      <c r="A49" s="192"/>
      <c r="B49" s="200"/>
      <c r="C49" s="136"/>
      <c r="D49" s="137"/>
      <c r="E49" s="53"/>
      <c r="F49" s="49"/>
      <c r="G49" s="125"/>
      <c r="H49" s="53"/>
      <c r="I49" s="49"/>
      <c r="J49" s="49"/>
      <c r="K49" s="30"/>
      <c r="L49" s="9"/>
      <c r="M49" s="9"/>
      <c r="N49" s="38"/>
    </row>
    <row r="50" spans="1:14" s="8" customFormat="1" ht="19.5" thickBot="1" x14ac:dyDescent="0.35">
      <c r="A50" s="192"/>
      <c r="B50" s="200"/>
      <c r="C50" s="136"/>
      <c r="D50" s="137"/>
      <c r="E50" s="53"/>
      <c r="F50" s="49"/>
      <c r="G50" s="59"/>
      <c r="H50" s="53"/>
      <c r="I50" s="49"/>
      <c r="J50" s="50"/>
      <c r="K50" s="182" t="s">
        <v>16</v>
      </c>
      <c r="L50" s="180">
        <f>SUM(L48)</f>
        <v>0</v>
      </c>
      <c r="M50" s="180">
        <f t="shared" ref="M50:N50" si="13">SUM(M48)</f>
        <v>0</v>
      </c>
      <c r="N50" s="183">
        <f t="shared" si="13"/>
        <v>0</v>
      </c>
    </row>
    <row r="51" spans="1:14" s="8" customFormat="1" ht="19.5" thickBot="1" x14ac:dyDescent="0.35">
      <c r="A51" s="192"/>
      <c r="B51" s="200"/>
      <c r="C51" s="136"/>
      <c r="D51" s="137"/>
      <c r="E51" s="53"/>
      <c r="F51" s="49"/>
      <c r="G51" s="58" t="s">
        <v>106</v>
      </c>
      <c r="H51" s="56" t="s">
        <v>55</v>
      </c>
      <c r="I51" s="57" t="s">
        <v>56</v>
      </c>
      <c r="J51" s="49" t="s">
        <v>13</v>
      </c>
      <c r="K51" s="32" t="s">
        <v>15</v>
      </c>
      <c r="L51" s="33">
        <v>8.9</v>
      </c>
      <c r="M51" s="33">
        <v>5</v>
      </c>
      <c r="N51" s="40">
        <v>5</v>
      </c>
    </row>
    <row r="52" spans="1:14" s="8" customFormat="1" ht="19.5" customHeight="1" thickBot="1" x14ac:dyDescent="0.35">
      <c r="A52" s="192"/>
      <c r="B52" s="200"/>
      <c r="C52" s="136"/>
      <c r="D52" s="137"/>
      <c r="E52" s="53"/>
      <c r="F52" s="49"/>
      <c r="G52" s="59"/>
      <c r="H52" s="52"/>
      <c r="I52" s="54"/>
      <c r="J52" s="50"/>
      <c r="K52" s="182" t="s">
        <v>16</v>
      </c>
      <c r="L52" s="180">
        <f t="shared" ref="L52:N52" si="14">SUM(L51)</f>
        <v>8.9</v>
      </c>
      <c r="M52" s="180">
        <f t="shared" si="14"/>
        <v>5</v>
      </c>
      <c r="N52" s="183">
        <f t="shared" si="14"/>
        <v>5</v>
      </c>
    </row>
    <row r="53" spans="1:14" s="8" customFormat="1" ht="19.5" thickBot="1" x14ac:dyDescent="0.35">
      <c r="A53" s="192"/>
      <c r="B53" s="200"/>
      <c r="C53" s="136"/>
      <c r="D53" s="137"/>
      <c r="E53" s="53"/>
      <c r="F53" s="49"/>
      <c r="G53" s="58" t="s">
        <v>106</v>
      </c>
      <c r="H53" s="53" t="s">
        <v>58</v>
      </c>
      <c r="I53" s="49" t="s">
        <v>59</v>
      </c>
      <c r="J53" s="49" t="s">
        <v>13</v>
      </c>
      <c r="K53" s="32" t="s">
        <v>15</v>
      </c>
      <c r="L53" s="33">
        <v>2.5</v>
      </c>
      <c r="M53" s="33">
        <v>1</v>
      </c>
      <c r="N53" s="40">
        <v>1</v>
      </c>
    </row>
    <row r="54" spans="1:14" s="8" customFormat="1" ht="19.5" thickBot="1" x14ac:dyDescent="0.35">
      <c r="A54" s="192"/>
      <c r="B54" s="200"/>
      <c r="C54" s="136"/>
      <c r="D54" s="137"/>
      <c r="E54" s="53"/>
      <c r="F54" s="49"/>
      <c r="G54" s="59"/>
      <c r="H54" s="53"/>
      <c r="I54" s="49"/>
      <c r="J54" s="50"/>
      <c r="K54" s="182" t="s">
        <v>16</v>
      </c>
      <c r="L54" s="180">
        <f t="shared" ref="L54:N54" si="15">SUM(L53)</f>
        <v>2.5</v>
      </c>
      <c r="M54" s="180">
        <f t="shared" si="15"/>
        <v>1</v>
      </c>
      <c r="N54" s="183">
        <f t="shared" si="15"/>
        <v>1</v>
      </c>
    </row>
    <row r="55" spans="1:14" s="8" customFormat="1" ht="18.75" hidden="1" x14ac:dyDescent="0.3">
      <c r="A55" s="192"/>
      <c r="B55" s="200"/>
      <c r="C55" s="136"/>
      <c r="D55" s="137"/>
      <c r="E55" s="53"/>
      <c r="F55" s="49"/>
      <c r="G55" s="122" t="s">
        <v>106</v>
      </c>
      <c r="H55" s="56" t="s">
        <v>60</v>
      </c>
      <c r="I55" s="57" t="s">
        <v>61</v>
      </c>
      <c r="J55" s="57" t="s">
        <v>13</v>
      </c>
      <c r="K55" s="31"/>
      <c r="L55" s="11"/>
      <c r="M55" s="11"/>
      <c r="N55" s="39"/>
    </row>
    <row r="56" spans="1:14" s="8" customFormat="1" ht="19.5" thickBot="1" x14ac:dyDescent="0.35">
      <c r="A56" s="192"/>
      <c r="B56" s="200"/>
      <c r="C56" s="136"/>
      <c r="D56" s="137"/>
      <c r="E56" s="53"/>
      <c r="F56" s="49"/>
      <c r="G56" s="123"/>
      <c r="H56" s="55"/>
      <c r="I56" s="120"/>
      <c r="J56" s="120"/>
      <c r="K56" s="30" t="s">
        <v>14</v>
      </c>
      <c r="L56" s="9">
        <v>20</v>
      </c>
      <c r="M56" s="9">
        <v>1</v>
      </c>
      <c r="N56" s="38">
        <v>1</v>
      </c>
    </row>
    <row r="57" spans="1:14" s="8" customFormat="1" ht="19.5" thickBot="1" x14ac:dyDescent="0.35">
      <c r="A57" s="192"/>
      <c r="B57" s="200"/>
      <c r="C57" s="136"/>
      <c r="D57" s="137"/>
      <c r="E57" s="53"/>
      <c r="F57" s="49"/>
      <c r="G57" s="123"/>
      <c r="H57" s="55"/>
      <c r="I57" s="120"/>
      <c r="J57" s="121"/>
      <c r="K57" s="182" t="s">
        <v>16</v>
      </c>
      <c r="L57" s="180">
        <f t="shared" ref="L57:N57" si="16">SUM(L56)</f>
        <v>20</v>
      </c>
      <c r="M57" s="180">
        <f t="shared" si="16"/>
        <v>1</v>
      </c>
      <c r="N57" s="183">
        <f t="shared" si="16"/>
        <v>1</v>
      </c>
    </row>
    <row r="58" spans="1:14" s="8" customFormat="1" ht="19.5" thickBot="1" x14ac:dyDescent="0.35">
      <c r="A58" s="192"/>
      <c r="B58" s="200"/>
      <c r="C58" s="136"/>
      <c r="D58" s="137"/>
      <c r="E58" s="53"/>
      <c r="F58" s="49"/>
      <c r="G58" s="124"/>
      <c r="H58" s="239" t="s">
        <v>25</v>
      </c>
      <c r="I58" s="240"/>
      <c r="J58" s="240"/>
      <c r="K58" s="241"/>
      <c r="L58" s="237">
        <f>SUM(L47+L50+L52+L54+L57)</f>
        <v>37.4</v>
      </c>
      <c r="M58" s="237">
        <f>SUM(M47+M50+M52+M54+M57)</f>
        <v>13</v>
      </c>
      <c r="N58" s="238">
        <f t="shared" ref="N58" si="17">SUM(N47+N50+N52+N54+N57)</f>
        <v>13</v>
      </c>
    </row>
    <row r="59" spans="1:14" s="8" customFormat="1" ht="19.5" thickBot="1" x14ac:dyDescent="0.35">
      <c r="A59" s="193">
        <v>6</v>
      </c>
      <c r="B59" s="203">
        <v>3</v>
      </c>
      <c r="C59" s="6">
        <v>3</v>
      </c>
      <c r="D59" s="7">
        <v>4</v>
      </c>
      <c r="E59" s="116" t="s">
        <v>28</v>
      </c>
      <c r="F59" s="116"/>
      <c r="G59" s="116"/>
      <c r="H59" s="117"/>
      <c r="I59" s="117"/>
      <c r="J59" s="117"/>
      <c r="K59" s="222"/>
      <c r="L59" s="223">
        <f>SUM(L44+L58)</f>
        <v>80.699999999999989</v>
      </c>
      <c r="M59" s="224">
        <f t="shared" ref="M59:N59" si="18">SUM(M44+M58)</f>
        <v>41.4</v>
      </c>
      <c r="N59" s="225">
        <f t="shared" si="18"/>
        <v>41.4</v>
      </c>
    </row>
    <row r="60" spans="1:14" s="8" customFormat="1" ht="19.5" thickBot="1" x14ac:dyDescent="0.35">
      <c r="A60" s="193">
        <v>6</v>
      </c>
      <c r="B60" s="203">
        <v>3</v>
      </c>
      <c r="C60" s="6">
        <v>3</v>
      </c>
      <c r="D60" s="118" t="s">
        <v>63</v>
      </c>
      <c r="E60" s="119"/>
      <c r="F60" s="119"/>
      <c r="G60" s="119"/>
      <c r="H60" s="119"/>
      <c r="I60" s="119"/>
      <c r="J60" s="119"/>
      <c r="K60" s="119"/>
      <c r="L60" s="226">
        <f>SUM(L22+L30+L59)</f>
        <v>577.5</v>
      </c>
      <c r="M60" s="178">
        <f>SUM(M22+M30+M59)</f>
        <v>622.4</v>
      </c>
      <c r="N60" s="181">
        <f>SUM(N22+N30+N59)</f>
        <v>622.4</v>
      </c>
    </row>
    <row r="61" spans="1:14" s="8" customFormat="1" ht="19.5" thickBot="1" x14ac:dyDescent="0.35">
      <c r="A61" s="197">
        <v>6</v>
      </c>
      <c r="B61" s="207" t="s">
        <v>64</v>
      </c>
      <c r="C61" s="109"/>
      <c r="D61" s="109"/>
      <c r="E61" s="109"/>
      <c r="F61" s="109"/>
      <c r="G61" s="109"/>
      <c r="H61" s="109"/>
      <c r="I61" s="109"/>
      <c r="J61" s="109"/>
      <c r="K61" s="109"/>
      <c r="L61" s="227">
        <f>SUM(L60)</f>
        <v>577.5</v>
      </c>
      <c r="M61" s="228">
        <f t="shared" ref="M61:N61" si="19">SUM(M60)</f>
        <v>622.4</v>
      </c>
      <c r="N61" s="229">
        <f t="shared" si="19"/>
        <v>622.4</v>
      </c>
    </row>
    <row r="62" spans="1:14" ht="15.75" thickBot="1" x14ac:dyDescent="0.3"/>
    <row r="63" spans="1:14" ht="19.5" thickBot="1" x14ac:dyDescent="0.3">
      <c r="A63" s="64" t="s">
        <v>101</v>
      </c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6"/>
    </row>
    <row r="64" spans="1:14" ht="38.25" thickBot="1" x14ac:dyDescent="0.3">
      <c r="D64" s="94" t="s">
        <v>79</v>
      </c>
      <c r="E64" s="95"/>
      <c r="F64" s="95"/>
      <c r="G64" s="95"/>
      <c r="H64" s="95"/>
      <c r="I64" s="95"/>
      <c r="J64" s="95"/>
      <c r="K64" s="15"/>
      <c r="L64" s="16" t="s">
        <v>80</v>
      </c>
      <c r="M64" s="16" t="s">
        <v>81</v>
      </c>
      <c r="N64" s="17" t="s">
        <v>82</v>
      </c>
    </row>
    <row r="65" spans="4:14" ht="19.5" thickBot="1" x14ac:dyDescent="0.35">
      <c r="D65" s="96" t="s">
        <v>83</v>
      </c>
      <c r="E65" s="97"/>
      <c r="F65" s="97"/>
      <c r="G65" s="97"/>
      <c r="H65" s="97"/>
      <c r="I65" s="97"/>
      <c r="J65" s="97"/>
      <c r="K65" s="98"/>
      <c r="L65" s="18"/>
      <c r="M65" s="18"/>
      <c r="N65" s="18"/>
    </row>
    <row r="66" spans="4:14" ht="19.5" thickBot="1" x14ac:dyDescent="0.35">
      <c r="D66" s="75" t="s">
        <v>84</v>
      </c>
      <c r="E66" s="76"/>
      <c r="F66" s="76"/>
      <c r="G66" s="76"/>
      <c r="H66" s="76"/>
      <c r="I66" s="76"/>
      <c r="J66" s="76"/>
      <c r="K66" s="76"/>
      <c r="L66" s="19">
        <f>L67+L75+L76</f>
        <v>577.49999999999989</v>
      </c>
      <c r="M66" s="19">
        <f t="shared" ref="M66:N66" si="20">M67+M75+M76</f>
        <v>622.4</v>
      </c>
      <c r="N66" s="19">
        <f t="shared" si="20"/>
        <v>622.4</v>
      </c>
    </row>
    <row r="67" spans="4:14" ht="19.5" thickBot="1" x14ac:dyDescent="0.35">
      <c r="D67" s="105" t="s">
        <v>85</v>
      </c>
      <c r="E67" s="106"/>
      <c r="F67" s="106"/>
      <c r="G67" s="106"/>
      <c r="H67" s="106"/>
      <c r="I67" s="106"/>
      <c r="J67" s="106"/>
      <c r="K67" s="107"/>
      <c r="L67" s="20">
        <f>SUM(L68:L74)</f>
        <v>577.49999999999989</v>
      </c>
      <c r="M67" s="20">
        <f t="shared" ref="M67:N67" si="21">SUM(M68:M74)</f>
        <v>622.4</v>
      </c>
      <c r="N67" s="20">
        <f t="shared" si="21"/>
        <v>622.4</v>
      </c>
    </row>
    <row r="68" spans="4:14" ht="38.25" customHeight="1" x14ac:dyDescent="0.3">
      <c r="D68" s="84" t="s">
        <v>86</v>
      </c>
      <c r="E68" s="85"/>
      <c r="F68" s="85"/>
      <c r="G68" s="85"/>
      <c r="H68" s="85"/>
      <c r="I68" s="85"/>
      <c r="J68" s="85"/>
      <c r="K68" s="108"/>
      <c r="L68" s="21">
        <f>SUMIF(K10:K58, "SBB", L10:L58)</f>
        <v>558.69999999999993</v>
      </c>
      <c r="M68" s="21">
        <f>SUMIF(K10:K58, "SBB", M10:M58)</f>
        <v>613.4</v>
      </c>
      <c r="N68" s="21">
        <f>SUMIF(K10:K58, "SBB", N10:N58)</f>
        <v>613.4</v>
      </c>
    </row>
    <row r="69" spans="4:14" ht="18.75" x14ac:dyDescent="0.3">
      <c r="D69" s="88" t="s">
        <v>87</v>
      </c>
      <c r="E69" s="89"/>
      <c r="F69" s="89"/>
      <c r="G69" s="89"/>
      <c r="H69" s="89"/>
      <c r="I69" s="89"/>
      <c r="J69" s="89"/>
      <c r="K69" s="90"/>
      <c r="L69" s="21">
        <f>SUMIF(K10:K60,"AAP",L10:L60)</f>
        <v>18.8</v>
      </c>
      <c r="M69" s="21">
        <f>SUMIF(K10:K58, "AAP", M10:M58)</f>
        <v>9</v>
      </c>
      <c r="N69" s="21">
        <f>SUMIF(K10:K58, "AAP", N10:N58)</f>
        <v>9</v>
      </c>
    </row>
    <row r="70" spans="4:14" ht="18.75" x14ac:dyDescent="0.3">
      <c r="D70" s="88" t="s">
        <v>88</v>
      </c>
      <c r="E70" s="89"/>
      <c r="F70" s="89"/>
      <c r="G70" s="89"/>
      <c r="H70" s="89"/>
      <c r="I70" s="89"/>
      <c r="J70" s="89"/>
      <c r="K70" s="90"/>
      <c r="L70" s="21">
        <f>SUMIF(K10:K58, "VSP", L10:L58)</f>
        <v>0</v>
      </c>
      <c r="M70" s="21">
        <f>SUMIF(K10:K58, "VSP", M10:M58)</f>
        <v>0</v>
      </c>
      <c r="N70" s="21">
        <f>SUMIF(K10:K58, "VSP", N10:N58)</f>
        <v>0</v>
      </c>
    </row>
    <row r="71" spans="4:14" ht="18.75" x14ac:dyDescent="0.3">
      <c r="D71" s="88" t="s">
        <v>89</v>
      </c>
      <c r="E71" s="89"/>
      <c r="F71" s="89"/>
      <c r="G71" s="89"/>
      <c r="H71" s="89"/>
      <c r="I71" s="89"/>
      <c r="J71" s="89"/>
      <c r="K71" s="90"/>
      <c r="L71" s="21">
        <f>SUMIF(K10:K58, "VSP", L10:L58)</f>
        <v>0</v>
      </c>
      <c r="M71" s="21">
        <f>SUMIF(K10:K58, "VSP", M10:M58)</f>
        <v>0</v>
      </c>
      <c r="N71" s="21">
        <f>SUMIF(K10:K58, "VSP", N10:N58)</f>
        <v>0</v>
      </c>
    </row>
    <row r="72" spans="4:14" ht="18.75" x14ac:dyDescent="0.3">
      <c r="D72" s="88" t="s">
        <v>90</v>
      </c>
      <c r="E72" s="89"/>
      <c r="F72" s="89"/>
      <c r="G72" s="89"/>
      <c r="H72" s="89"/>
      <c r="I72" s="89"/>
      <c r="J72" s="89"/>
      <c r="K72" s="90"/>
      <c r="L72" s="21">
        <f>SUMIF(K10:K58, "KPP", L10:L58)</f>
        <v>0</v>
      </c>
      <c r="M72" s="21">
        <f>SUMIF(K10:K58, "KPP", M10:M58)</f>
        <v>0</v>
      </c>
      <c r="N72" s="21">
        <f>SUMIF(K10:K58, "KPP", N10:N58)</f>
        <v>0</v>
      </c>
    </row>
    <row r="73" spans="4:14" ht="18.75" x14ac:dyDescent="0.3">
      <c r="D73" s="88" t="s">
        <v>91</v>
      </c>
      <c r="E73" s="89"/>
      <c r="F73" s="89"/>
      <c r="G73" s="89"/>
      <c r="H73" s="89"/>
      <c r="I73" s="89"/>
      <c r="J73" s="89"/>
      <c r="K73" s="90"/>
      <c r="L73" s="21">
        <f>SUMIF(K10:K58, "SPP", L10:L58)</f>
        <v>0</v>
      </c>
      <c r="M73" s="21">
        <f>SUMIF(K10:K58, "SPP", M10:M58)</f>
        <v>0</v>
      </c>
      <c r="N73" s="21">
        <f>SUMIF(K10:K58, "SPP", N10:N58)</f>
        <v>0</v>
      </c>
    </row>
    <row r="74" spans="4:14" ht="18.75" x14ac:dyDescent="0.3">
      <c r="D74" s="88" t="s">
        <v>92</v>
      </c>
      <c r="E74" s="89"/>
      <c r="F74" s="89"/>
      <c r="G74" s="89"/>
      <c r="H74" s="89"/>
      <c r="I74" s="89"/>
      <c r="J74" s="89"/>
      <c r="K74" s="90"/>
      <c r="L74" s="21">
        <f>SUMIF(K10:K58, "ESF", L10:L58)</f>
        <v>0</v>
      </c>
      <c r="M74" s="21">
        <f>SUMIF(K10:K58, "ESF", M10:M58)</f>
        <v>0</v>
      </c>
      <c r="N74" s="21">
        <f>SUMIF(K10:K58, "ESF", N10:N58)</f>
        <v>0</v>
      </c>
    </row>
    <row r="75" spans="4:14" ht="18.75" x14ac:dyDescent="0.3">
      <c r="D75" s="91" t="s">
        <v>93</v>
      </c>
      <c r="E75" s="92"/>
      <c r="F75" s="92"/>
      <c r="G75" s="92"/>
      <c r="H75" s="92"/>
      <c r="I75" s="92"/>
      <c r="J75" s="92"/>
      <c r="K75" s="93"/>
      <c r="L75" s="22">
        <f>SUMIF(K10:K58, "SL", L10:L58)</f>
        <v>0</v>
      </c>
      <c r="M75" s="22">
        <f>SUMIF(K10:K58, "SL", M10:M58)</f>
        <v>0</v>
      </c>
      <c r="N75" s="22">
        <f>SUMIF(K10:K58, "SL", N10:N58)</f>
        <v>0</v>
      </c>
    </row>
    <row r="76" spans="4:14" ht="19.5" thickBot="1" x14ac:dyDescent="0.35">
      <c r="D76" s="72" t="s">
        <v>94</v>
      </c>
      <c r="E76" s="73"/>
      <c r="F76" s="73"/>
      <c r="G76" s="73"/>
      <c r="H76" s="73"/>
      <c r="I76" s="73"/>
      <c r="J76" s="73"/>
      <c r="K76" s="74"/>
      <c r="L76" s="22">
        <f>SUMIF(K10:K58, "SVA", L10:L58)</f>
        <v>0</v>
      </c>
      <c r="M76" s="22">
        <f>SUMIF(K10:K58, "SVA", M10:M58)</f>
        <v>0</v>
      </c>
      <c r="N76" s="22">
        <f>SUMIF(K10:K58, "SVA", N10:N58)</f>
        <v>0</v>
      </c>
    </row>
    <row r="77" spans="4:14" ht="19.5" thickBot="1" x14ac:dyDescent="0.35">
      <c r="D77" s="75" t="s">
        <v>95</v>
      </c>
      <c r="E77" s="76"/>
      <c r="F77" s="76"/>
      <c r="G77" s="76"/>
      <c r="H77" s="76"/>
      <c r="I77" s="76"/>
      <c r="J77" s="76"/>
      <c r="K77" s="77"/>
      <c r="L77" s="19">
        <f>L78</f>
        <v>0</v>
      </c>
      <c r="M77" s="19">
        <f t="shared" ref="M77:N77" si="22">M78</f>
        <v>0</v>
      </c>
      <c r="N77" s="19">
        <f t="shared" si="22"/>
        <v>0</v>
      </c>
    </row>
    <row r="78" spans="4:14" ht="41.25" customHeight="1" thickBot="1" x14ac:dyDescent="0.35">
      <c r="D78" s="78" t="s">
        <v>96</v>
      </c>
      <c r="E78" s="79"/>
      <c r="F78" s="79"/>
      <c r="G78" s="79"/>
      <c r="H78" s="79"/>
      <c r="I78" s="79"/>
      <c r="J78" s="79"/>
      <c r="K78" s="80"/>
      <c r="L78" s="23">
        <f>SUMIF(K10:K58, "KTF", L10:L58)</f>
        <v>0</v>
      </c>
      <c r="M78" s="23">
        <f>SUMIF(K10:K58, "KTF", M10:M58)</f>
        <v>0</v>
      </c>
      <c r="N78" s="23">
        <f>SUMIF(K10:K58, "KTF", N10:N58)</f>
        <v>0</v>
      </c>
    </row>
    <row r="79" spans="4:14" ht="19.5" thickBot="1" x14ac:dyDescent="0.35">
      <c r="D79" s="81" t="s">
        <v>97</v>
      </c>
      <c r="E79" s="82"/>
      <c r="F79" s="82"/>
      <c r="G79" s="82"/>
      <c r="H79" s="82"/>
      <c r="I79" s="82"/>
      <c r="J79" s="82"/>
      <c r="K79" s="83"/>
      <c r="L79" s="24">
        <f>L77+L66</f>
        <v>577.49999999999989</v>
      </c>
      <c r="M79" s="24">
        <f t="shared" ref="M79:N79" si="23">M77+M66</f>
        <v>622.4</v>
      </c>
      <c r="N79" s="24">
        <f t="shared" si="23"/>
        <v>622.4</v>
      </c>
    </row>
    <row r="80" spans="4:14" ht="18.75" x14ac:dyDescent="0.3">
      <c r="D80" s="84" t="s">
        <v>98</v>
      </c>
      <c r="E80" s="85"/>
      <c r="F80" s="85"/>
      <c r="G80" s="85"/>
      <c r="H80" s="85"/>
      <c r="I80" s="85"/>
      <c r="J80" s="85"/>
      <c r="K80" s="85"/>
      <c r="L80" s="25">
        <f>SUMIF(K10:K58, "RPP", L10:L58)</f>
        <v>0</v>
      </c>
      <c r="M80" s="25">
        <f>SUMIF(K10:K58, "RPP", M10:M58)</f>
        <v>0</v>
      </c>
      <c r="N80" s="25">
        <f>SUMIF(K10:K58, "RPP", N10:N58)</f>
        <v>0</v>
      </c>
    </row>
    <row r="81" spans="4:14" ht="19.5" thickBot="1" x14ac:dyDescent="0.35">
      <c r="D81" s="86" t="s">
        <v>99</v>
      </c>
      <c r="E81" s="87"/>
      <c r="F81" s="87"/>
      <c r="G81" s="87"/>
      <c r="H81" s="87"/>
      <c r="I81" s="87"/>
      <c r="J81" s="87"/>
      <c r="K81" s="87"/>
      <c r="L81" s="26">
        <f>L79-1478.2</f>
        <v>-900.70000000000016</v>
      </c>
      <c r="M81" s="27">
        <f>M79-L79</f>
        <v>44.900000000000091</v>
      </c>
      <c r="N81" s="27">
        <f>N79-M79</f>
        <v>0</v>
      </c>
    </row>
    <row r="82" spans="4:14" ht="19.5" thickBot="1" x14ac:dyDescent="0.35">
      <c r="D82" s="61" t="s">
        <v>100</v>
      </c>
      <c r="E82" s="62"/>
      <c r="F82" s="62"/>
      <c r="G82" s="62"/>
      <c r="H82" s="62"/>
      <c r="I82" s="62"/>
      <c r="J82" s="62"/>
      <c r="K82" s="63"/>
      <c r="L82" s="28">
        <f>L79</f>
        <v>577.49999999999989</v>
      </c>
      <c r="M82" s="28">
        <f t="shared" ref="M82:N82" si="24">M79</f>
        <v>622.4</v>
      </c>
      <c r="N82" s="28">
        <f t="shared" si="24"/>
        <v>622.4</v>
      </c>
    </row>
  </sheetData>
  <mergeCells count="145">
    <mergeCell ref="M1:N1"/>
    <mergeCell ref="F10:N10"/>
    <mergeCell ref="F11:N11"/>
    <mergeCell ref="A12:A21"/>
    <mergeCell ref="B12:B21"/>
    <mergeCell ref="C12:C21"/>
    <mergeCell ref="D12:D21"/>
    <mergeCell ref="E12:E21"/>
    <mergeCell ref="J6:J8"/>
    <mergeCell ref="K6:K8"/>
    <mergeCell ref="L6:L8"/>
    <mergeCell ref="M6:M8"/>
    <mergeCell ref="N6:N8"/>
    <mergeCell ref="A6:A8"/>
    <mergeCell ref="B6:B8"/>
    <mergeCell ref="C6:C8"/>
    <mergeCell ref="D6:D8"/>
    <mergeCell ref="E6:E8"/>
    <mergeCell ref="F6:F8"/>
    <mergeCell ref="H6:H8"/>
    <mergeCell ref="I6:I8"/>
    <mergeCell ref="H15:H17"/>
    <mergeCell ref="I15:I17"/>
    <mergeCell ref="J15:J17"/>
    <mergeCell ref="F12:F21"/>
    <mergeCell ref="H12:H14"/>
    <mergeCell ref="I12:I14"/>
    <mergeCell ref="J12:J14"/>
    <mergeCell ref="H18:H20"/>
    <mergeCell ref="I18:I20"/>
    <mergeCell ref="J18:J20"/>
    <mergeCell ref="A1:L2"/>
    <mergeCell ref="H21:K21"/>
    <mergeCell ref="E22:K22"/>
    <mergeCell ref="F23:N23"/>
    <mergeCell ref="E24:E29"/>
    <mergeCell ref="F24:F29"/>
    <mergeCell ref="H24:H28"/>
    <mergeCell ref="I24:I28"/>
    <mergeCell ref="J24:J28"/>
    <mergeCell ref="K24:K27"/>
    <mergeCell ref="A45:A58"/>
    <mergeCell ref="B45:B58"/>
    <mergeCell ref="C45:C58"/>
    <mergeCell ref="D45:D58"/>
    <mergeCell ref="E45:E58"/>
    <mergeCell ref="A32:A44"/>
    <mergeCell ref="B32:B44"/>
    <mergeCell ref="C32:C44"/>
    <mergeCell ref="D32:D44"/>
    <mergeCell ref="E32:E44"/>
    <mergeCell ref="F31:N31"/>
    <mergeCell ref="H29:K29"/>
    <mergeCell ref="E30:K30"/>
    <mergeCell ref="L24:L27"/>
    <mergeCell ref="M24:M27"/>
    <mergeCell ref="N24:N27"/>
    <mergeCell ref="D66:K66"/>
    <mergeCell ref="G48:G50"/>
    <mergeCell ref="M45:M46"/>
    <mergeCell ref="G53:G54"/>
    <mergeCell ref="G55:G58"/>
    <mergeCell ref="H42:H43"/>
    <mergeCell ref="I42:I43"/>
    <mergeCell ref="J42:J43"/>
    <mergeCell ref="H44:K44"/>
    <mergeCell ref="F32:F44"/>
    <mergeCell ref="H32:H33"/>
    <mergeCell ref="I32:I33"/>
    <mergeCell ref="J32:J33"/>
    <mergeCell ref="H38:H39"/>
    <mergeCell ref="I38:I39"/>
    <mergeCell ref="H53:H54"/>
    <mergeCell ref="J38:J39"/>
    <mergeCell ref="H40:H41"/>
    <mergeCell ref="I40:I41"/>
    <mergeCell ref="J40:J41"/>
    <mergeCell ref="H34:H35"/>
    <mergeCell ref="I34:I35"/>
    <mergeCell ref="J34:J35"/>
    <mergeCell ref="H36:H37"/>
    <mergeCell ref="D67:K67"/>
    <mergeCell ref="D68:K68"/>
    <mergeCell ref="D69:K69"/>
    <mergeCell ref="B61:K61"/>
    <mergeCell ref="A5:N5"/>
    <mergeCell ref="A3:N3"/>
    <mergeCell ref="A4:N4"/>
    <mergeCell ref="G6:G8"/>
    <mergeCell ref="G32:G33"/>
    <mergeCell ref="G34:G35"/>
    <mergeCell ref="G36:G37"/>
    <mergeCell ref="G38:G39"/>
    <mergeCell ref="H58:K58"/>
    <mergeCell ref="E59:K59"/>
    <mergeCell ref="D60:K60"/>
    <mergeCell ref="I53:I54"/>
    <mergeCell ref="J53:J54"/>
    <mergeCell ref="H55:H57"/>
    <mergeCell ref="I55:I57"/>
    <mergeCell ref="J55:J57"/>
    <mergeCell ref="A24:A29"/>
    <mergeCell ref="G40:G41"/>
    <mergeCell ref="G42:G44"/>
    <mergeCell ref="G45:G47"/>
    <mergeCell ref="D82:K82"/>
    <mergeCell ref="A63:N63"/>
    <mergeCell ref="F9:N9"/>
    <mergeCell ref="G12:G14"/>
    <mergeCell ref="G15:G17"/>
    <mergeCell ref="G18:G21"/>
    <mergeCell ref="G24:G29"/>
    <mergeCell ref="D76:K76"/>
    <mergeCell ref="D77:K77"/>
    <mergeCell ref="D78:K78"/>
    <mergeCell ref="D79:K79"/>
    <mergeCell ref="D80:K80"/>
    <mergeCell ref="D81:K81"/>
    <mergeCell ref="D70:K70"/>
    <mergeCell ref="D71:K71"/>
    <mergeCell ref="D72:K72"/>
    <mergeCell ref="D73:K73"/>
    <mergeCell ref="D74:K74"/>
    <mergeCell ref="D75:K75"/>
    <mergeCell ref="D64:J64"/>
    <mergeCell ref="D65:K65"/>
    <mergeCell ref="D24:D29"/>
    <mergeCell ref="C24:C29"/>
    <mergeCell ref="B24:B29"/>
    <mergeCell ref="I36:I37"/>
    <mergeCell ref="J36:J37"/>
    <mergeCell ref="N45:N46"/>
    <mergeCell ref="F45:F58"/>
    <mergeCell ref="H45:H47"/>
    <mergeCell ref="I45:I47"/>
    <mergeCell ref="J45:J47"/>
    <mergeCell ref="K45:K46"/>
    <mergeCell ref="H51:H52"/>
    <mergeCell ref="I51:I52"/>
    <mergeCell ref="J51:J52"/>
    <mergeCell ref="G51:G52"/>
    <mergeCell ref="H48:H50"/>
    <mergeCell ref="I48:I50"/>
    <mergeCell ref="J48:J50"/>
    <mergeCell ref="L45:L46"/>
  </mergeCells>
  <pageMargins left="0.25" right="0.25" top="0.75" bottom="0.75" header="0.3" footer="0.3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D99DC-3AB0-4111-95FF-09F4ADA6DAC5}">
  <dimension ref="A1:F81"/>
  <sheetViews>
    <sheetView tabSelected="1" workbookViewId="0">
      <selection activeCell="B48" sqref="B48"/>
    </sheetView>
  </sheetViews>
  <sheetFormatPr defaultRowHeight="15" x14ac:dyDescent="0.25"/>
  <cols>
    <col min="1" max="1" width="19.5703125" customWidth="1"/>
    <col min="2" max="2" width="35.7109375" customWidth="1"/>
    <col min="6" max="6" width="14.28515625" customWidth="1"/>
  </cols>
  <sheetData>
    <row r="1" spans="1:6" s="44" customFormat="1" ht="35.25" customHeight="1" thickBot="1" x14ac:dyDescent="0.3">
      <c r="A1" s="166" t="s">
        <v>107</v>
      </c>
      <c r="B1" s="43" t="s">
        <v>108</v>
      </c>
      <c r="C1" s="158" t="s">
        <v>109</v>
      </c>
      <c r="D1" s="159"/>
      <c r="E1" s="168"/>
      <c r="F1" s="169" t="s">
        <v>110</v>
      </c>
    </row>
    <row r="2" spans="1:6" s="44" customFormat="1" ht="21.75" customHeight="1" thickBot="1" x14ac:dyDescent="0.3">
      <c r="A2" s="167"/>
      <c r="B2" s="45" t="s">
        <v>111</v>
      </c>
      <c r="C2" s="45">
        <v>2024</v>
      </c>
      <c r="D2" s="45">
        <v>2025</v>
      </c>
      <c r="E2" s="45">
        <v>2026</v>
      </c>
      <c r="F2" s="170"/>
    </row>
    <row r="3" spans="1:6" s="44" customFormat="1" ht="15.75" thickBot="1" x14ac:dyDescent="0.3">
      <c r="A3" s="46">
        <v>1</v>
      </c>
      <c r="B3" s="47">
        <v>2</v>
      </c>
      <c r="C3" s="47">
        <v>3</v>
      </c>
      <c r="D3" s="47">
        <v>4</v>
      </c>
      <c r="E3" s="47">
        <v>5</v>
      </c>
      <c r="F3" s="47">
        <v>6</v>
      </c>
    </row>
    <row r="4" spans="1:6" s="44" customFormat="1" ht="15.75" customHeight="1" thickBot="1" x14ac:dyDescent="0.3">
      <c r="A4" s="171" t="s">
        <v>169</v>
      </c>
      <c r="B4" s="172"/>
      <c r="C4" s="172"/>
      <c r="D4" s="172"/>
      <c r="E4" s="172"/>
      <c r="F4" s="173"/>
    </row>
    <row r="5" spans="1:6" s="44" customFormat="1" ht="15.75" thickBot="1" x14ac:dyDescent="0.3">
      <c r="A5" s="174" t="s">
        <v>112</v>
      </c>
      <c r="B5" s="175"/>
      <c r="C5" s="175"/>
      <c r="D5" s="175"/>
      <c r="E5" s="175"/>
      <c r="F5" s="176"/>
    </row>
    <row r="6" spans="1:6" s="44" customFormat="1" ht="30.75" thickBot="1" x14ac:dyDescent="0.3">
      <c r="A6" s="160" t="s">
        <v>113</v>
      </c>
      <c r="B6" s="161" t="s">
        <v>114</v>
      </c>
      <c r="C6" s="162">
        <v>2.6</v>
      </c>
      <c r="D6" s="162">
        <v>2.6</v>
      </c>
      <c r="E6" s="162">
        <v>2.6</v>
      </c>
      <c r="F6" s="162" t="s">
        <v>162</v>
      </c>
    </row>
    <row r="7" spans="1:6" s="44" customFormat="1" ht="30.75" thickBot="1" x14ac:dyDescent="0.3">
      <c r="A7" s="160" t="s">
        <v>115</v>
      </c>
      <c r="B7" s="161" t="s">
        <v>170</v>
      </c>
      <c r="C7" s="162">
        <v>3</v>
      </c>
      <c r="D7" s="162">
        <v>3</v>
      </c>
      <c r="E7" s="162">
        <v>3</v>
      </c>
      <c r="F7" s="162" t="s">
        <v>162</v>
      </c>
    </row>
    <row r="8" spans="1:6" s="44" customFormat="1" ht="15.75" thickBot="1" x14ac:dyDescent="0.3">
      <c r="A8" s="160" t="s">
        <v>116</v>
      </c>
      <c r="B8" s="161" t="s">
        <v>171</v>
      </c>
      <c r="C8" s="162">
        <v>5</v>
      </c>
      <c r="D8" s="162">
        <v>5</v>
      </c>
      <c r="E8" s="162">
        <v>5</v>
      </c>
      <c r="F8" s="162" t="s">
        <v>162</v>
      </c>
    </row>
    <row r="9" spans="1:6" s="44" customFormat="1" ht="33.75" customHeight="1" thickBot="1" x14ac:dyDescent="0.3">
      <c r="A9" s="160" t="s">
        <v>117</v>
      </c>
      <c r="B9" s="161" t="s">
        <v>172</v>
      </c>
      <c r="C9" s="162">
        <v>6</v>
      </c>
      <c r="D9" s="162">
        <v>6</v>
      </c>
      <c r="E9" s="162">
        <v>6</v>
      </c>
      <c r="F9" s="162" t="s">
        <v>162</v>
      </c>
    </row>
    <row r="10" spans="1:6" s="44" customFormat="1" ht="16.5" customHeight="1" thickBot="1" x14ac:dyDescent="0.3">
      <c r="A10" s="174" t="s">
        <v>118</v>
      </c>
      <c r="B10" s="175"/>
      <c r="C10" s="175"/>
      <c r="D10" s="175"/>
      <c r="E10" s="175"/>
      <c r="F10" s="176"/>
    </row>
    <row r="11" spans="1:6" s="44" customFormat="1" ht="15.75" thickBot="1" x14ac:dyDescent="0.3">
      <c r="A11" s="174" t="s">
        <v>119</v>
      </c>
      <c r="B11" s="175"/>
      <c r="C11" s="175"/>
      <c r="D11" s="175"/>
      <c r="E11" s="175"/>
      <c r="F11" s="176"/>
    </row>
    <row r="12" spans="1:6" s="44" customFormat="1" ht="30.75" thickBot="1" x14ac:dyDescent="0.3">
      <c r="A12" s="160" t="s">
        <v>121</v>
      </c>
      <c r="B12" s="161" t="s">
        <v>120</v>
      </c>
      <c r="C12" s="162">
        <v>2</v>
      </c>
      <c r="D12" s="162">
        <v>2</v>
      </c>
      <c r="E12" s="162">
        <v>2</v>
      </c>
      <c r="F12" s="162" t="s">
        <v>163</v>
      </c>
    </row>
    <row r="13" spans="1:6" s="44" customFormat="1" ht="15.75" thickBot="1" x14ac:dyDescent="0.3">
      <c r="A13" s="174" t="s">
        <v>122</v>
      </c>
      <c r="B13" s="175"/>
      <c r="C13" s="175"/>
      <c r="D13" s="175"/>
      <c r="E13" s="175"/>
      <c r="F13" s="176"/>
    </row>
    <row r="14" spans="1:6" s="44" customFormat="1" ht="14.25" customHeight="1" thickBot="1" x14ac:dyDescent="0.3">
      <c r="A14" s="160" t="s">
        <v>123</v>
      </c>
      <c r="B14" s="161" t="s">
        <v>19</v>
      </c>
      <c r="C14" s="162">
        <v>0</v>
      </c>
      <c r="D14" s="162">
        <v>0</v>
      </c>
      <c r="E14" s="162">
        <v>0</v>
      </c>
      <c r="F14" s="162" t="s">
        <v>163</v>
      </c>
    </row>
    <row r="15" spans="1:6" s="44" customFormat="1" ht="15.75" thickBot="1" x14ac:dyDescent="0.3">
      <c r="A15" s="174" t="s">
        <v>124</v>
      </c>
      <c r="B15" s="175"/>
      <c r="C15" s="175"/>
      <c r="D15" s="175"/>
      <c r="E15" s="175"/>
      <c r="F15" s="176"/>
    </row>
    <row r="16" spans="1:6" s="44" customFormat="1" ht="15" customHeight="1" thickBot="1" x14ac:dyDescent="0.3">
      <c r="A16" s="160" t="s">
        <v>125</v>
      </c>
      <c r="B16" s="161" t="s">
        <v>20</v>
      </c>
      <c r="C16" s="162">
        <v>0</v>
      </c>
      <c r="D16" s="162">
        <v>0</v>
      </c>
      <c r="E16" s="162">
        <v>0</v>
      </c>
      <c r="F16" s="162" t="s">
        <v>163</v>
      </c>
    </row>
    <row r="17" spans="1:6" ht="15.75" thickBot="1" x14ac:dyDescent="0.3">
      <c r="A17" s="174" t="s">
        <v>126</v>
      </c>
      <c r="B17" s="175"/>
      <c r="C17" s="175"/>
      <c r="D17" s="175"/>
      <c r="E17" s="175"/>
      <c r="F17" s="176"/>
    </row>
    <row r="18" spans="1:6" ht="30.75" thickBot="1" x14ac:dyDescent="0.3">
      <c r="A18" s="160" t="s">
        <v>127</v>
      </c>
      <c r="B18" s="161" t="s">
        <v>23</v>
      </c>
      <c r="C18" s="163">
        <v>4</v>
      </c>
      <c r="D18" s="163">
        <v>4</v>
      </c>
      <c r="E18" s="163">
        <v>4</v>
      </c>
      <c r="F18" s="163" t="s">
        <v>163</v>
      </c>
    </row>
    <row r="19" spans="1:6" ht="30.75" thickBot="1" x14ac:dyDescent="0.3">
      <c r="A19" s="160" t="s">
        <v>128</v>
      </c>
      <c r="B19" s="161" t="s">
        <v>24</v>
      </c>
      <c r="C19" s="163">
        <v>0</v>
      </c>
      <c r="D19" s="163">
        <v>0</v>
      </c>
      <c r="E19" s="163">
        <v>0</v>
      </c>
      <c r="F19" s="163" t="s">
        <v>163</v>
      </c>
    </row>
    <row r="20" spans="1:6" ht="15.75" customHeight="1" thickBot="1" x14ac:dyDescent="0.3">
      <c r="A20" s="174" t="s">
        <v>129</v>
      </c>
      <c r="B20" s="175"/>
      <c r="C20" s="175"/>
      <c r="D20" s="175"/>
      <c r="E20" s="175"/>
      <c r="F20" s="177"/>
    </row>
    <row r="21" spans="1:6" ht="15.75" thickBot="1" x14ac:dyDescent="0.3">
      <c r="A21" s="160" t="s">
        <v>130</v>
      </c>
      <c r="B21" s="164" t="s">
        <v>26</v>
      </c>
      <c r="C21" s="163">
        <v>0</v>
      </c>
      <c r="D21" s="163">
        <v>2</v>
      </c>
      <c r="E21" s="163">
        <v>2</v>
      </c>
      <c r="F21" s="163" t="s">
        <v>164</v>
      </c>
    </row>
    <row r="22" spans="1:6" ht="15.75" thickBot="1" x14ac:dyDescent="0.3">
      <c r="A22" s="174" t="s">
        <v>131</v>
      </c>
      <c r="B22" s="175"/>
      <c r="C22" s="175"/>
      <c r="D22" s="175"/>
      <c r="E22" s="175"/>
      <c r="F22" s="177"/>
    </row>
    <row r="23" spans="1:6" ht="15.75" thickBot="1" x14ac:dyDescent="0.3">
      <c r="A23" s="160" t="s">
        <v>132</v>
      </c>
      <c r="B23" s="161" t="s">
        <v>27</v>
      </c>
      <c r="C23" s="163">
        <v>1</v>
      </c>
      <c r="D23" s="163">
        <v>1</v>
      </c>
      <c r="E23" s="163">
        <v>1</v>
      </c>
      <c r="F23" s="165" t="s">
        <v>164</v>
      </c>
    </row>
    <row r="24" spans="1:6" ht="15.75" thickBot="1" x14ac:dyDescent="0.3">
      <c r="A24" s="174" t="s">
        <v>133</v>
      </c>
      <c r="B24" s="175"/>
      <c r="C24" s="175"/>
      <c r="D24" s="175"/>
      <c r="E24" s="175"/>
      <c r="F24" s="177"/>
    </row>
    <row r="25" spans="1:6" ht="15.75" thickBot="1" x14ac:dyDescent="0.3">
      <c r="A25" s="174" t="s">
        <v>134</v>
      </c>
      <c r="B25" s="175"/>
      <c r="C25" s="175"/>
      <c r="D25" s="175"/>
      <c r="E25" s="175"/>
      <c r="F25" s="177"/>
    </row>
    <row r="26" spans="1:6" ht="15.75" thickBot="1" x14ac:dyDescent="0.3">
      <c r="A26" s="160" t="s">
        <v>135</v>
      </c>
      <c r="B26" s="161" t="s">
        <v>31</v>
      </c>
      <c r="C26" s="162">
        <v>0</v>
      </c>
      <c r="D26" s="162">
        <v>0</v>
      </c>
      <c r="E26" s="162">
        <v>0</v>
      </c>
      <c r="F26" s="162" t="s">
        <v>165</v>
      </c>
    </row>
    <row r="27" spans="1:6" ht="30" customHeight="1" thickBot="1" x14ac:dyDescent="0.3">
      <c r="A27" s="160" t="s">
        <v>136</v>
      </c>
      <c r="B27" s="161" t="s">
        <v>32</v>
      </c>
      <c r="C27" s="162">
        <v>1</v>
      </c>
      <c r="D27" s="162">
        <v>0</v>
      </c>
      <c r="E27" s="162">
        <v>0</v>
      </c>
      <c r="F27" s="162" t="s">
        <v>165</v>
      </c>
    </row>
    <row r="28" spans="1:6" ht="28.5" customHeight="1" thickBot="1" x14ac:dyDescent="0.3">
      <c r="A28" s="174" t="s">
        <v>137</v>
      </c>
      <c r="B28" s="175"/>
      <c r="C28" s="175"/>
      <c r="D28" s="175"/>
      <c r="E28" s="175"/>
      <c r="F28" s="177"/>
    </row>
    <row r="29" spans="1:6" ht="15.75" thickBot="1" x14ac:dyDescent="0.3">
      <c r="A29" s="174" t="s">
        <v>138</v>
      </c>
      <c r="B29" s="175"/>
      <c r="C29" s="175"/>
      <c r="D29" s="175"/>
      <c r="E29" s="175"/>
      <c r="F29" s="177"/>
    </row>
    <row r="30" spans="1:6" ht="15.75" thickBot="1" x14ac:dyDescent="0.3">
      <c r="A30" s="160" t="s">
        <v>139</v>
      </c>
      <c r="B30" s="161" t="s">
        <v>35</v>
      </c>
      <c r="C30" s="162">
        <v>3</v>
      </c>
      <c r="D30" s="162">
        <v>3</v>
      </c>
      <c r="E30" s="162">
        <v>3</v>
      </c>
      <c r="F30" s="162" t="s">
        <v>166</v>
      </c>
    </row>
    <row r="31" spans="1:6" ht="15" customHeight="1" thickBot="1" x14ac:dyDescent="0.3">
      <c r="A31" s="174" t="s">
        <v>140</v>
      </c>
      <c r="B31" s="175"/>
      <c r="C31" s="175"/>
      <c r="D31" s="175"/>
      <c r="E31" s="175"/>
      <c r="F31" s="177"/>
    </row>
    <row r="32" spans="1:6" ht="15.75" thickBot="1" x14ac:dyDescent="0.3">
      <c r="A32" s="160" t="s">
        <v>141</v>
      </c>
      <c r="B32" s="161" t="s">
        <v>40</v>
      </c>
      <c r="C32" s="162">
        <v>1</v>
      </c>
      <c r="D32" s="162">
        <v>1</v>
      </c>
      <c r="E32" s="162">
        <v>1</v>
      </c>
      <c r="F32" s="162" t="s">
        <v>166</v>
      </c>
    </row>
    <row r="33" spans="1:6" ht="15.75" thickBot="1" x14ac:dyDescent="0.3">
      <c r="A33" s="174" t="s">
        <v>142</v>
      </c>
      <c r="B33" s="175"/>
      <c r="C33" s="175"/>
      <c r="D33" s="175"/>
      <c r="E33" s="175"/>
      <c r="F33" s="177"/>
    </row>
    <row r="34" spans="1:6" ht="15.75" thickBot="1" x14ac:dyDescent="0.3">
      <c r="A34" s="160" t="s">
        <v>143</v>
      </c>
      <c r="B34" s="161" t="s">
        <v>40</v>
      </c>
      <c r="C34" s="162">
        <v>1</v>
      </c>
      <c r="D34" s="162">
        <v>1</v>
      </c>
      <c r="E34" s="162">
        <v>1</v>
      </c>
      <c r="F34" s="162" t="s">
        <v>166</v>
      </c>
    </row>
    <row r="35" spans="1:6" ht="15.75" thickBot="1" x14ac:dyDescent="0.3">
      <c r="A35" s="174" t="s">
        <v>144</v>
      </c>
      <c r="B35" s="175"/>
      <c r="C35" s="175"/>
      <c r="D35" s="175"/>
      <c r="E35" s="175"/>
      <c r="F35" s="177"/>
    </row>
    <row r="36" spans="1:6" ht="15.75" thickBot="1" x14ac:dyDescent="0.3">
      <c r="A36" s="160" t="s">
        <v>145</v>
      </c>
      <c r="B36" s="161" t="s">
        <v>40</v>
      </c>
      <c r="C36" s="162">
        <v>2</v>
      </c>
      <c r="D36" s="162">
        <v>2</v>
      </c>
      <c r="E36" s="162">
        <v>2</v>
      </c>
      <c r="F36" s="162" t="s">
        <v>166</v>
      </c>
    </row>
    <row r="37" spans="1:6" ht="15.75" thickBot="1" x14ac:dyDescent="0.3">
      <c r="A37" s="174" t="s">
        <v>146</v>
      </c>
      <c r="B37" s="175"/>
      <c r="C37" s="175"/>
      <c r="D37" s="175"/>
      <c r="E37" s="175"/>
      <c r="F37" s="177"/>
    </row>
    <row r="38" spans="1:6" ht="15.75" thickBot="1" x14ac:dyDescent="0.3">
      <c r="A38" s="160" t="s">
        <v>147</v>
      </c>
      <c r="B38" s="161" t="s">
        <v>45</v>
      </c>
      <c r="C38" s="162">
        <v>0</v>
      </c>
      <c r="D38" s="162">
        <v>0</v>
      </c>
      <c r="E38" s="162">
        <v>0</v>
      </c>
      <c r="F38" s="162" t="s">
        <v>166</v>
      </c>
    </row>
    <row r="39" spans="1:6" ht="15.75" thickBot="1" x14ac:dyDescent="0.3">
      <c r="A39" s="174" t="s">
        <v>148</v>
      </c>
      <c r="B39" s="175"/>
      <c r="C39" s="175"/>
      <c r="D39" s="175"/>
      <c r="E39" s="175"/>
      <c r="F39" s="177"/>
    </row>
    <row r="40" spans="1:6" ht="18.75" customHeight="1" thickBot="1" x14ac:dyDescent="0.3">
      <c r="A40" s="160" t="s">
        <v>149</v>
      </c>
      <c r="B40" s="161" t="s">
        <v>48</v>
      </c>
      <c r="C40" s="162">
        <v>0</v>
      </c>
      <c r="D40" s="162">
        <v>0</v>
      </c>
      <c r="E40" s="162">
        <v>0</v>
      </c>
      <c r="F40" s="162" t="s">
        <v>166</v>
      </c>
    </row>
    <row r="41" spans="1:6" ht="28.5" customHeight="1" thickBot="1" x14ac:dyDescent="0.3">
      <c r="A41" s="174" t="s">
        <v>150</v>
      </c>
      <c r="B41" s="175"/>
      <c r="C41" s="175"/>
      <c r="D41" s="175"/>
      <c r="E41" s="175"/>
      <c r="F41" s="177"/>
    </row>
    <row r="42" spans="1:6" ht="15.75" thickBot="1" x14ac:dyDescent="0.3">
      <c r="A42" s="160" t="s">
        <v>151</v>
      </c>
      <c r="B42" s="161" t="s">
        <v>51</v>
      </c>
      <c r="C42" s="162">
        <v>33</v>
      </c>
      <c r="D42" s="162">
        <v>34</v>
      </c>
      <c r="E42" s="162">
        <v>35</v>
      </c>
      <c r="F42" s="162" t="s">
        <v>167</v>
      </c>
    </row>
    <row r="43" spans="1:6" ht="15.75" thickBot="1" x14ac:dyDescent="0.3">
      <c r="A43" s="174" t="s">
        <v>152</v>
      </c>
      <c r="B43" s="175"/>
      <c r="C43" s="175"/>
      <c r="D43" s="175"/>
      <c r="E43" s="175"/>
      <c r="F43" s="177"/>
    </row>
    <row r="44" spans="1:6" ht="15.75" thickBot="1" x14ac:dyDescent="0.3">
      <c r="A44" s="160" t="s">
        <v>153</v>
      </c>
      <c r="B44" s="161" t="s">
        <v>40</v>
      </c>
      <c r="C44" s="162">
        <v>1</v>
      </c>
      <c r="D44" s="162">
        <v>1</v>
      </c>
      <c r="E44" s="162">
        <v>1</v>
      </c>
      <c r="F44" s="162" t="s">
        <v>167</v>
      </c>
    </row>
    <row r="45" spans="1:6" ht="15.75" customHeight="1" thickBot="1" x14ac:dyDescent="0.3">
      <c r="A45" s="174" t="s">
        <v>154</v>
      </c>
      <c r="B45" s="175"/>
      <c r="C45" s="175"/>
      <c r="D45" s="175"/>
      <c r="E45" s="175"/>
      <c r="F45" s="177"/>
    </row>
    <row r="46" spans="1:6" ht="15.75" thickBot="1" x14ac:dyDescent="0.3">
      <c r="A46" s="160" t="s">
        <v>155</v>
      </c>
      <c r="B46" s="161" t="s">
        <v>54</v>
      </c>
      <c r="C46" s="162">
        <v>0</v>
      </c>
      <c r="D46" s="162">
        <v>0</v>
      </c>
      <c r="E46" s="162">
        <v>0</v>
      </c>
      <c r="F46" s="162" t="s">
        <v>167</v>
      </c>
    </row>
    <row r="47" spans="1:6" ht="15.75" thickBot="1" x14ac:dyDescent="0.3">
      <c r="A47" s="174" t="s">
        <v>156</v>
      </c>
      <c r="B47" s="175"/>
      <c r="C47" s="175"/>
      <c r="D47" s="175"/>
      <c r="E47" s="175"/>
      <c r="F47" s="177"/>
    </row>
    <row r="48" spans="1:6" ht="30.75" thickBot="1" x14ac:dyDescent="0.3">
      <c r="A48" s="160" t="s">
        <v>157</v>
      </c>
      <c r="B48" s="161" t="s">
        <v>57</v>
      </c>
      <c r="C48" s="162">
        <v>1</v>
      </c>
      <c r="D48" s="162">
        <v>1</v>
      </c>
      <c r="E48" s="162">
        <v>1</v>
      </c>
      <c r="F48" s="162" t="s">
        <v>167</v>
      </c>
    </row>
    <row r="49" spans="1:6" ht="15.75" thickBot="1" x14ac:dyDescent="0.3">
      <c r="A49" s="174" t="s">
        <v>158</v>
      </c>
      <c r="B49" s="175"/>
      <c r="C49" s="175"/>
      <c r="D49" s="175"/>
      <c r="E49" s="175"/>
      <c r="F49" s="177"/>
    </row>
    <row r="50" spans="1:6" ht="15.75" thickBot="1" x14ac:dyDescent="0.3">
      <c r="A50" s="160" t="s">
        <v>159</v>
      </c>
      <c r="B50" s="161" t="s">
        <v>40</v>
      </c>
      <c r="C50" s="162">
        <v>1</v>
      </c>
      <c r="D50" s="162">
        <v>1</v>
      </c>
      <c r="E50" s="162">
        <v>1</v>
      </c>
      <c r="F50" s="162" t="s">
        <v>167</v>
      </c>
    </row>
    <row r="51" spans="1:6" ht="15.75" thickBot="1" x14ac:dyDescent="0.3">
      <c r="A51" s="174" t="s">
        <v>160</v>
      </c>
      <c r="B51" s="175"/>
      <c r="C51" s="175"/>
      <c r="D51" s="175"/>
      <c r="E51" s="175"/>
      <c r="F51" s="177"/>
    </row>
    <row r="52" spans="1:6" ht="15.75" thickBot="1" x14ac:dyDescent="0.3">
      <c r="A52" s="160" t="s">
        <v>161</v>
      </c>
      <c r="B52" s="161" t="s">
        <v>62</v>
      </c>
      <c r="C52" s="162">
        <v>150</v>
      </c>
      <c r="D52" s="162">
        <v>150</v>
      </c>
      <c r="E52" s="162">
        <v>150</v>
      </c>
      <c r="F52" s="162" t="s">
        <v>167</v>
      </c>
    </row>
    <row r="60" spans="1:6" ht="30" customHeight="1" x14ac:dyDescent="0.25"/>
    <row r="65" ht="15.75" customHeight="1" x14ac:dyDescent="0.25"/>
    <row r="66" ht="16.5" customHeight="1" x14ac:dyDescent="0.25"/>
    <row r="70" ht="32.25" customHeight="1" x14ac:dyDescent="0.25"/>
    <row r="81" ht="30" customHeight="1" x14ac:dyDescent="0.25"/>
  </sheetData>
  <mergeCells count="27">
    <mergeCell ref="A37:F37"/>
    <mergeCell ref="A39:F39"/>
    <mergeCell ref="A41:F41"/>
    <mergeCell ref="A43:F43"/>
    <mergeCell ref="A45:F45"/>
    <mergeCell ref="A25:F25"/>
    <mergeCell ref="A29:F29"/>
    <mergeCell ref="A31:F31"/>
    <mergeCell ref="A33:F33"/>
    <mergeCell ref="A35:F35"/>
    <mergeCell ref="A1:A2"/>
    <mergeCell ref="C1:E1"/>
    <mergeCell ref="F1:F2"/>
    <mergeCell ref="A4:F4"/>
    <mergeCell ref="A5:F5"/>
    <mergeCell ref="A11:F11"/>
    <mergeCell ref="A13:F13"/>
    <mergeCell ref="A15:F15"/>
    <mergeCell ref="A17:F17"/>
    <mergeCell ref="A10:F10"/>
    <mergeCell ref="A24:F24"/>
    <mergeCell ref="A28:F28"/>
    <mergeCell ref="A20:F20"/>
    <mergeCell ref="A22:F22"/>
    <mergeCell ref="A47:F47"/>
    <mergeCell ref="A49:F49"/>
    <mergeCell ref="A51:F51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Programa - 06</vt:lpstr>
      <vt:lpstr>Stebėsenos rodikliai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Valasevičienė</dc:creator>
  <cp:lastModifiedBy>Simona Valasevičienė</cp:lastModifiedBy>
  <cp:lastPrinted>2024-01-11T13:13:57Z</cp:lastPrinted>
  <dcterms:created xsi:type="dcterms:W3CDTF">2015-06-05T18:17:20Z</dcterms:created>
  <dcterms:modified xsi:type="dcterms:W3CDTF">2024-01-26T07:58:54Z</dcterms:modified>
</cp:coreProperties>
</file>