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0E70AE7C-A1CA-4765-8BB5-5A0C281FDB8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trategija - 07" sheetId="1" r:id="rId1"/>
    <sheet name="Stebėsenos rodikli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2" i="1" l="1"/>
  <c r="M112" i="1"/>
  <c r="L112" i="1"/>
  <c r="L99" i="1"/>
  <c r="L98" i="1" s="1"/>
  <c r="L97" i="1" s="1"/>
  <c r="N111" i="1"/>
  <c r="M111" i="1"/>
  <c r="L111" i="1"/>
  <c r="L92" i="1"/>
  <c r="L91" i="1"/>
  <c r="L90" i="1"/>
  <c r="L89" i="1"/>
  <c r="L88" i="1"/>
  <c r="M85" i="1"/>
  <c r="N85" i="1"/>
  <c r="L85" i="1"/>
  <c r="M82" i="1"/>
  <c r="N82" i="1"/>
  <c r="L82" i="1"/>
  <c r="L80" i="1"/>
  <c r="M79" i="1"/>
  <c r="N79" i="1"/>
  <c r="L79" i="1"/>
  <c r="L76" i="1"/>
  <c r="L72" i="1"/>
  <c r="L68" i="1"/>
  <c r="L64" i="1"/>
  <c r="L59" i="1"/>
  <c r="L58" i="1"/>
  <c r="M57" i="1"/>
  <c r="N57" i="1"/>
  <c r="L57" i="1"/>
  <c r="M55" i="1"/>
  <c r="N55" i="1"/>
  <c r="L55" i="1"/>
  <c r="L51" i="1"/>
  <c r="L50" i="1"/>
  <c r="L49" i="1"/>
  <c r="M48" i="1"/>
  <c r="L48" i="1"/>
  <c r="M46" i="1"/>
  <c r="N46" i="1"/>
  <c r="L46" i="1"/>
  <c r="M44" i="1"/>
  <c r="N44" i="1"/>
  <c r="L44" i="1"/>
  <c r="M40" i="1"/>
  <c r="N40" i="1"/>
  <c r="L40" i="1"/>
  <c r="L42" i="1"/>
  <c r="M38" i="1"/>
  <c r="N38" i="1"/>
  <c r="L38" i="1"/>
  <c r="M37" i="1"/>
  <c r="L37" i="1"/>
  <c r="N37" i="1"/>
  <c r="L34" i="1"/>
  <c r="L31" i="1"/>
  <c r="L29" i="1"/>
  <c r="L28" i="1"/>
  <c r="L23" i="1"/>
  <c r="L22" i="1"/>
  <c r="L21" i="1"/>
  <c r="L20" i="1"/>
  <c r="L16" i="1"/>
  <c r="L13" i="1"/>
  <c r="N20" i="1"/>
  <c r="M20" i="1"/>
  <c r="N48" i="1"/>
  <c r="N34" i="1"/>
  <c r="M34" i="1"/>
  <c r="N76" i="1"/>
  <c r="M76" i="1"/>
  <c r="N72" i="1"/>
  <c r="M72" i="1"/>
  <c r="N109" i="1"/>
  <c r="N108" i="1" s="1"/>
  <c r="M109" i="1"/>
  <c r="M108" i="1" s="1"/>
  <c r="L109" i="1"/>
  <c r="L108" i="1" s="1"/>
  <c r="N107" i="1"/>
  <c r="M107" i="1"/>
  <c r="L107" i="1"/>
  <c r="N106" i="1"/>
  <c r="M106" i="1"/>
  <c r="L106" i="1"/>
  <c r="N105" i="1"/>
  <c r="M105" i="1"/>
  <c r="L105" i="1"/>
  <c r="N104" i="1"/>
  <c r="M104" i="1"/>
  <c r="L104" i="1"/>
  <c r="N103" i="1"/>
  <c r="M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M68" i="1"/>
  <c r="N68" i="1"/>
  <c r="M64" i="1"/>
  <c r="N64" i="1"/>
  <c r="M80" i="1" l="1"/>
  <c r="N80" i="1"/>
  <c r="N98" i="1"/>
  <c r="N97" i="1" s="1"/>
  <c r="N110" i="1" s="1"/>
  <c r="N113" i="1" s="1"/>
  <c r="M98" i="1"/>
  <c r="M97" i="1" s="1"/>
  <c r="M110" i="1" s="1"/>
  <c r="M113" i="1" s="1"/>
  <c r="L110" i="1"/>
  <c r="L113" i="1" s="1"/>
  <c r="N88" i="1" l="1"/>
  <c r="M88" i="1"/>
  <c r="N42" i="1"/>
  <c r="M42" i="1"/>
  <c r="N31" i="1"/>
  <c r="M31" i="1"/>
  <c r="N28" i="1"/>
  <c r="N29" i="1" s="1"/>
  <c r="M28" i="1"/>
  <c r="M29" i="1" s="1"/>
  <c r="N16" i="1"/>
  <c r="M16" i="1"/>
  <c r="N13" i="1"/>
  <c r="M13" i="1"/>
  <c r="M21" i="1" l="1"/>
  <c r="M22" i="1" s="1"/>
  <c r="M23" i="1" s="1"/>
  <c r="M49" i="1"/>
  <c r="M58" i="1"/>
  <c r="M59" i="1" s="1"/>
  <c r="N21" i="1"/>
  <c r="N22" i="1" s="1"/>
  <c r="N23" i="1" s="1"/>
  <c r="N58" i="1"/>
  <c r="N59" i="1" s="1"/>
  <c r="N49" i="1"/>
  <c r="M89" i="1"/>
  <c r="N89" i="1"/>
  <c r="N50" i="1" l="1"/>
  <c r="N51" i="1" s="1"/>
  <c r="M50" i="1"/>
  <c r="M51" i="1" s="1"/>
  <c r="N90" i="1"/>
  <c r="N91" i="1" s="1"/>
  <c r="M90" i="1"/>
  <c r="M91" i="1" s="1"/>
  <c r="N92" i="1" l="1"/>
  <c r="M92" i="1"/>
</calcChain>
</file>

<file path=xl/sharedStrings.xml><?xml version="1.0" encoding="utf-8"?>
<sst xmlns="http://schemas.openxmlformats.org/spreadsheetml/2006/main" count="419" uniqueCount="265">
  <si>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</si>
  <si>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</si>
  <si>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</si>
  <si>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</si>
  <si>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</si>
  <si>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</si>
  <si>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</si>
  <si>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Veiklos vykdytojas</t>
  </si>
  <si>
    <t>Finansavimo šaltinis</t>
  </si>
  <si>
    <t/>
  </si>
  <si>
    <t xml:space="preserve">Padidinti kurorto lankytinų objektų patrauklumą ir vykdyti paveldo aktualizavimą </t>
  </si>
  <si>
    <t>1.1.1.1.1.</t>
  </si>
  <si>
    <t>Strateginio planavimo, investicijų ir turizmo skyrius</t>
  </si>
  <si>
    <t>SBB</t>
  </si>
  <si>
    <t>ESF</t>
  </si>
  <si>
    <t>Viso:</t>
  </si>
  <si>
    <t>1.1.1.1.2.</t>
  </si>
  <si>
    <t>1.1.1.1.3.</t>
  </si>
  <si>
    <t xml:space="preserve">Užbaigtos projekto įgyvendinimo procedūros, proc. </t>
  </si>
  <si>
    <t>Iš viso priemonei:</t>
  </si>
  <si>
    <t>Iš viso uždaviniui:</t>
  </si>
  <si>
    <t>Iš viso tikslui:</t>
  </si>
  <si>
    <t>Stiprinti vietos identitetą, kurorto  įvaizdį bei puoselėti UNESCO pasaulio paveldo vertybes</t>
  </si>
  <si>
    <t xml:space="preserve">Suformuoti išskirtinį Neringos  kurorto įvaizdį </t>
  </si>
  <si>
    <t>1.2.4.1.1.</t>
  </si>
  <si>
    <t xml:space="preserve"> Dalyvavimas parodose ir verslo misijose (T)</t>
  </si>
  <si>
    <t>Parodos kuriose dalyvauta, vnt.</t>
  </si>
  <si>
    <t xml:space="preserve">Iš dalies apmokėtos parodos už n+1 metus, vnt. </t>
  </si>
  <si>
    <t>Verslo misijų dalyvių sk.</t>
  </si>
  <si>
    <t>1.2.4.2.1.</t>
  </si>
  <si>
    <t xml:space="preserve"> Turizmo rinkodaros priemonių įgyvendinimas (T)</t>
  </si>
  <si>
    <t>Facebook įrašų pasiekiama auditorija, tūkst. asm.</t>
  </si>
  <si>
    <t>Turizmo išteklių foto ir video kampanijos, sk.</t>
  </si>
  <si>
    <t xml:space="preserve">1.2.4.2.2. </t>
  </si>
  <si>
    <t>Tarptautinių projektų įgyvendinimas (T)</t>
  </si>
  <si>
    <t xml:space="preserve">Parengta projektų paraiškų sk. </t>
  </si>
  <si>
    <t>1.2.4.2.3.</t>
  </si>
  <si>
    <t>Rinkodaros projektų įgyvendinimas bei įgyvendintų projektų produktų palaikymas  (T)</t>
  </si>
  <si>
    <t>1.2.4.3.1.</t>
  </si>
  <si>
    <t>Dalyvavimas LTICA veikloje, proc.</t>
  </si>
  <si>
    <t>Turizmo dienai skirtų renginių organizavimas, vnt.</t>
  </si>
  <si>
    <t>1.2.4.3.2.</t>
  </si>
  <si>
    <t xml:space="preserve">Naujienų ir renginių skilčių užsienio kalbomis palaikymas, proc. </t>
  </si>
  <si>
    <t>E-parduotuvės optimizavimas ir palaikymas, proc.</t>
  </si>
  <si>
    <t>1.2.4.3.3.</t>
  </si>
  <si>
    <t>Straipsnių parengimas bei spausdinimas (T)</t>
  </si>
  <si>
    <t xml:space="preserve">Parengtų straipsnių skaičius nacionaliniuose bei tarptautiniuose leidiniuose, vnt. </t>
  </si>
  <si>
    <t>1.2.4.3.4.</t>
  </si>
  <si>
    <t>Žurnalistų vizitų organizavimas (T)</t>
  </si>
  <si>
    <t>1.2.4.2.5.</t>
  </si>
  <si>
    <t>Turizmo sklaidos priemonių  gamyba  (T)</t>
  </si>
  <si>
    <t>Parengta ir išleistas žemėlapių tiražas, vnt.</t>
  </si>
  <si>
    <t>Išleistas individualių maršrutų leidinio tiražas, vnt.</t>
  </si>
  <si>
    <t xml:space="preserve">                                                                                                             Iš viso tikslui:</t>
  </si>
  <si>
    <t>Kurti investicijoms patrauklią aplinką</t>
  </si>
  <si>
    <t xml:space="preserve">Sukurti vietiniam verslui palankią investicinę aplinką </t>
  </si>
  <si>
    <t>1.3.1.2.1.</t>
  </si>
  <si>
    <t>Mokymų turizmo verslo atstovams organizavimas (T)</t>
  </si>
  <si>
    <t>1.3.1.2.2.</t>
  </si>
  <si>
    <t>1.3.2.1.1.</t>
  </si>
  <si>
    <t>Miesto tvarkymo ir statybos skyrius</t>
  </si>
  <si>
    <t>VB</t>
  </si>
  <si>
    <t>1.3.2.1.2.</t>
  </si>
  <si>
    <t>1.3.2.1.3.</t>
  </si>
  <si>
    <t>1.3.2.1.4.</t>
  </si>
  <si>
    <t>1.3.2.2.1.</t>
  </si>
  <si>
    <t>Projektinės dokumentacijos bei  strateginių dokumentų rengimas (T)</t>
  </si>
  <si>
    <t xml:space="preserve">Investicinių projektų ir paraiškų parengimas, vnt. </t>
  </si>
  <si>
    <t>1.3.2.2.2.</t>
  </si>
  <si>
    <t xml:space="preserve">Nario mokesčio Lietuvos savivaldybių asociacijoje apmokėjimas, proc. </t>
  </si>
  <si>
    <t xml:space="preserve">Nario mokesčio Lietuvos Kurortų asociacijoje apmokėjimas, proc. </t>
  </si>
  <si>
    <t xml:space="preserve">1.3.2.2.3. </t>
  </si>
  <si>
    <t>Prisiimtų bendradarbiavimo įsipareigojimų  vykdymas (T)</t>
  </si>
  <si>
    <t xml:space="preserve">Regiono pasiekiamumo programos, proc. </t>
  </si>
  <si>
    <t xml:space="preserve">Projekto metu įsigyto turto draudimas ir projektų produktų stebėsenos laikotarpiu palaikymas, vnt. </t>
  </si>
  <si>
    <t>Valstybinės kelių kontrolės vykdymas, proc.</t>
  </si>
  <si>
    <t xml:space="preserve">Viso: </t>
  </si>
  <si>
    <t>Iš viso programai:</t>
  </si>
  <si>
    <t>2024 - 2026 METŲ STRATEGINIO VEIKLOS PLANO</t>
  </si>
  <si>
    <t>07. Turizmo, rekreacijos, smulkaus ir vidutinio verslo programa</t>
  </si>
  <si>
    <t>2024 m. poreikis (tūkst. Eur)</t>
  </si>
  <si>
    <t>2025 m. poreikis (tūkst. Eur.)</t>
  </si>
  <si>
    <t>2026 m. poreikis (tūkst. Eur.)</t>
  </si>
  <si>
    <t>Priemonės pavadinimas</t>
  </si>
  <si>
    <t>Savivaldybės strateginio plėtros plano priemonės kodas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</si>
  <si>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</si>
  <si>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</si>
  <si>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</si>
  <si>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</si>
  <si>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</si>
  <si>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Darnaus pajūrio ir vandens turizmo bei konkurencingumo augimas</t>
  </si>
  <si>
    <t>Užtikrinti darnios vietokūros vystymą bei turizmo infrastruktūros patrauklumą</t>
  </si>
  <si>
    <t xml:space="preserve">Paveldo objektų sutvarkymas ir priežiūra </t>
  </si>
  <si>
    <t xml:space="preserve">Neringos kurorto pristatymas tarptautiniuose, regioniniuose ir nacionaliniuose turizmo renginiuose ir parodose </t>
  </si>
  <si>
    <t xml:space="preserve">Efektyvių rinkodaros priemonių, kuriomis siekiama išryškinti Neringos kurorto išskirtinumą, kūrimas ir įgyvendinimas </t>
  </si>
  <si>
    <t xml:space="preserve">Paslaugų sektoriaus įstaigų aptarnavimo kokybės vertinimo sistemos sukūrimas ir įgyvendinimas </t>
  </si>
  <si>
    <t xml:space="preserve">Savivaldos, mokslo ir verslo subjektų partnerystės pagrindu grįstų projektų įgyvendinimas </t>
  </si>
  <si>
    <t xml:space="preserve">Bendradarbiavimo, bendrų projektų iniciavimas ir dalyvavimas juose bei prisiimtų įsipareigojimų užtikrinimas </t>
  </si>
  <si>
    <t>Finansavimo šaltinių suvestinė</t>
  </si>
  <si>
    <t>Finansavimo šaltiniai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</si>
  <si>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</si>
  <si>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</si>
  <si>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</si>
  <si>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</si>
  <si>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</si>
  <si>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</si>
  <si>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</si>
  <si>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</si>
  <si>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</si>
  <si>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</si>
  <si>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</si>
  <si>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</si>
  <si>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</si>
  <si>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</si>
  <si>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</si>
  <si>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</si>
  <si>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</si>
  <si>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</si>
  <si>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</si>
  <si>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</si>
  <si>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</si>
  <si>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TIKSLŲ, UŽDAVINIŲ, PRIEMONIŲ, VEIKLŲ IR IŠLAIDŲ SUVESTINĖ</t>
  </si>
  <si>
    <t xml:space="preserve">1.1 tikslas. Užtikrinti darnios vietokūros vystymą bei turizmo infrastruktūros patrauklumą </t>
  </si>
  <si>
    <t>R-01-01-01</t>
  </si>
  <si>
    <t>1.1.</t>
  </si>
  <si>
    <t xml:space="preserve">1.1.1 uždavinys. Padidinti kurorto lankytinų objektų patrauklumą ir vykdyti paveldo aktualizavimą </t>
  </si>
  <si>
    <t>V-01-01-01-01-03-01</t>
  </si>
  <si>
    <t>V-01-01-01-01-03-02</t>
  </si>
  <si>
    <t>R-01-02-01</t>
  </si>
  <si>
    <t>R-01-02-02</t>
  </si>
  <si>
    <t>R-01-02-03</t>
  </si>
  <si>
    <t>TIC lankytojų pasitenkinimo lygis teikiamomis paslaugomis, proc.</t>
  </si>
  <si>
    <t xml:space="preserve">1.2.4 uždavinys. Suformuoti išskirtinį Neringos kurorto įvaizdį </t>
  </si>
  <si>
    <t>1.2.4.1.1 veikla. Dalyvavimas parodose ir verslo misijose</t>
  </si>
  <si>
    <t>V-01-02-04-01-01-01</t>
  </si>
  <si>
    <t>V-01-02-04-01-01-02</t>
  </si>
  <si>
    <t>V-01-02-04-01-01-03</t>
  </si>
  <si>
    <t>V-01-02-04-01-01-04</t>
  </si>
  <si>
    <t>1.2.4.2.1 veikla. Turizmo rinkodaros priemonių įgyvendinimas</t>
  </si>
  <si>
    <t>V-01-02-04-02-01-02</t>
  </si>
  <si>
    <t>V-01-02-04-02-01-03</t>
  </si>
  <si>
    <t>V-01-02-04-02-01-04</t>
  </si>
  <si>
    <t>1.2.4.2.2 veikla. Tarptautinių projektų įgyvendinimas</t>
  </si>
  <si>
    <t>V-01-02-04-02-02-01</t>
  </si>
  <si>
    <t>V-01-02-04-02-02-02</t>
  </si>
  <si>
    <t>V-01-02-04-03-01-01</t>
  </si>
  <si>
    <t>V-01-02-04-03-01-02</t>
  </si>
  <si>
    <t>V-01-02-04-03-01-03</t>
  </si>
  <si>
    <t>1.2.4.3.2 veikla. Turizmo informacijos centro interneto svetainės plėtra</t>
  </si>
  <si>
    <t>V-01-02-04-03-02-01</t>
  </si>
  <si>
    <t>V-01-02-04-03-02-02</t>
  </si>
  <si>
    <t>1.2.4.3.3 veikla. Straipsnių parengimas bei spausdinimas</t>
  </si>
  <si>
    <t>V-01-02-04-03-03</t>
  </si>
  <si>
    <t>1.2.4.3.4 veikla. Žurnalistų vizitų organizavimas</t>
  </si>
  <si>
    <t>V-01-02-04-03-04-01</t>
  </si>
  <si>
    <t>V-01-02-04-03-04-02</t>
  </si>
  <si>
    <t xml:space="preserve">Suvenyrinių produktų gaminimas, reklamuojant Neringos prekės ženklą, vnt. </t>
  </si>
  <si>
    <t>Parengtas ir išleistas reprezentacinės brošiūros tiražas, vnt.</t>
  </si>
  <si>
    <t>1.3 tikslas. Kurti investicijoms patrauklią aplinką</t>
  </si>
  <si>
    <t>R-01-03-01</t>
  </si>
  <si>
    <t>R-01-03-02</t>
  </si>
  <si>
    <t>Iš dalies ES lėšomis finansuojamų projektų inicijavimas ir dalyvavimas juose, sk.</t>
  </si>
  <si>
    <t xml:space="preserve">1.3.1 uždavinys. Sukurti vietiniam verslui palankią investicinę aplinką </t>
  </si>
  <si>
    <t>1.3.1.2.1 veikla. Mokymų turizmo verslo atstovams organizavimas</t>
  </si>
  <si>
    <t>V-01-03-01-02-01-01</t>
  </si>
  <si>
    <t>V-01-03-01-02-01-03</t>
  </si>
  <si>
    <t>1.3.1.2.2 veikla. Turizmo verslo kokybės vertinimo sistemos sukūrimas</t>
  </si>
  <si>
    <t>V-01-03-01-02-02-01</t>
  </si>
  <si>
    <t>V-01-03-01-02-02-02</t>
  </si>
  <si>
    <t>V-01-03-02-01-01-01</t>
  </si>
  <si>
    <t>V-01-03-02-01-02-01</t>
  </si>
  <si>
    <t>V-01-03-02-01-03-01</t>
  </si>
  <si>
    <t>V-01-03-02-01-04-01</t>
  </si>
  <si>
    <t>V-01-03-02-02-01-01</t>
  </si>
  <si>
    <t>V-01-03-02-02-01-02</t>
  </si>
  <si>
    <t>V-01-03-02-02-02-01</t>
  </si>
  <si>
    <t>V-01-03-02-02-02-02</t>
  </si>
  <si>
    <t>V-01-03-02-02-02-03</t>
  </si>
  <si>
    <t>1.3.2.2.3 veikla. Prisiimtų bendradarbiavimo įsipareigojimų vykdymas</t>
  </si>
  <si>
    <t>V-01-03-02-02-03-01</t>
  </si>
  <si>
    <t>V-01-03-02-02-03-02</t>
  </si>
  <si>
    <t>V-01-03-02-02-03-03</t>
  </si>
  <si>
    <t>1.1.1.1.</t>
  </si>
  <si>
    <t>1.2.</t>
  </si>
  <si>
    <t>1.2.4.1.</t>
  </si>
  <si>
    <t>1.2.4.2.</t>
  </si>
  <si>
    <t>1.2.4.3.</t>
  </si>
  <si>
    <t>V-01-02-04-03-05-01</t>
  </si>
  <si>
    <t>V-01-02-04-03-05-02</t>
  </si>
  <si>
    <t>V-01-02-04-03-05-03</t>
  </si>
  <si>
    <t>V-01-02-04-03-05-04</t>
  </si>
  <si>
    <t>V-01-02-04-03-05-05</t>
  </si>
  <si>
    <t>V-01-02-04-03-05-06</t>
  </si>
  <si>
    <t>V-01-02-04-03-05-07</t>
  </si>
  <si>
    <t>1.3.</t>
  </si>
  <si>
    <t>1.3.1.2.</t>
  </si>
  <si>
    <t>1.3.2.1.</t>
  </si>
  <si>
    <t>1.3.2.2.</t>
  </si>
  <si>
    <t>Narystės mokesčių ir prisiimtų įsipareigojimų apmokėjimas (T)</t>
  </si>
  <si>
    <t>Projektas  „Kuršių nerija: paveldas bendruomenei ir pasauliui"  (T)</t>
  </si>
  <si>
    <t>Projektas „Bendradarbiavimas per sieną nuo kranto iki kranto“  (T)</t>
  </si>
  <si>
    <t>KTF</t>
  </si>
  <si>
    <t xml:space="preserve">1.3.2.1.4 veikla. Projektas „Gamta grįstas sveikatingumas – nauja Pietų Baltijos regiono darnaus vystymosi koncepcija“ </t>
  </si>
  <si>
    <t xml:space="preserve">Išvystyti bendradarbiavimą ir stiprinti tinklaveikos platformas </t>
  </si>
  <si>
    <t>Projektas „Gamta grįstas sveikatingumas – nauja Pietų Baltijos regiono darnaus vystymosi koncepcija“ (angl. k. „Nature-Based Wellness – New Concept of the Sustainable Development of the SBA“) (T)</t>
  </si>
  <si>
    <t>1.3.2.1.5.</t>
  </si>
  <si>
    <t>V-01-03-02-01-05-01</t>
  </si>
  <si>
    <t>Paslaugų sektoriaus įstaigų kokybės vertinimo sistemos sukūrimas (T)</t>
  </si>
  <si>
    <t xml:space="preserve">Sukurta paslaugų sektoriaus įstaigų kokybės vertinimo sistema, vnt. </t>
  </si>
  <si>
    <t>1.3.2.1.6.</t>
  </si>
  <si>
    <t>V-01-03-02-01-06-01</t>
  </si>
  <si>
    <t xml:space="preserve">Sukurtų darbo vietų žuvininkystės sektoriuje ir jų išlaikymas projekto kontrolės laikotarpiu, vnt. </t>
  </si>
  <si>
    <t>Projekto „Žvejybos sektoriaus dalyvių bendradarbiavimas Neringos savivaldybėje“ rezultatų palaikymas kontrolės laikotarpiu, proc.</t>
  </si>
  <si>
    <t>Projekto rezultatų palaikymas kontrolės laikotarpiu, proc.</t>
  </si>
  <si>
    <t>Bendradarbiavimo bei turizmo paslaugų plėtros vykdymas (T)</t>
  </si>
  <si>
    <t>V-01-02-04-02-02-03</t>
  </si>
  <si>
    <t>Projektas  „Bendradarbiavimas per sieną, išsaugant kultūros paveldą turizmui ir bendruomenei“ (T)</t>
  </si>
  <si>
    <t>Turizmo informacijos centro interneto svetainės plėtra (T)</t>
  </si>
  <si>
    <t>Strateginio veiklos plano 2024-2026 m. parengimas</t>
  </si>
  <si>
    <t>SVA</t>
  </si>
  <si>
    <t xml:space="preserve">Efektyvios turizmo informacijos centro veiklos organizavimas  </t>
  </si>
  <si>
    <t xml:space="preserve">1.1.1.1.3 veikla. Projektas „Bendradarbiavimas per sieną nuo kranto iki kranto“ </t>
  </si>
  <si>
    <t>Projektas „Gamta grįstas sveikatingumas – nauja Pietų Baltijos regiono darnaus vystymosi koncepcija“ įgyvendinimas</t>
  </si>
  <si>
    <t>Asocijuoto partnerio įsipareigojimų vykdymas</t>
  </si>
  <si>
    <t xml:space="preserve">1.3.2.2.2 veikla. Narystės mokesčių ir prisiimtų įsipareigojimų apmokėjimas </t>
  </si>
  <si>
    <t>V-01-02-04-03-01-04</t>
  </si>
  <si>
    <t>Neringos turizmo forumo organizavimas, vnt.</t>
  </si>
  <si>
    <t>07 Turizmo, rekreacijos, smulkaus ir vidutinio verslo plėtros programa</t>
  </si>
  <si>
    <t>Sutvarkytas objektų paveldo objektų sk.</t>
  </si>
  <si>
    <t>1.2 tikslas. Stiprinti vietos identitetą, kurorto įvaizdį bei puoselėti UNESCO pasaulio paveldo vertybes</t>
  </si>
  <si>
    <t>Verslo misijose kurorto dalyvių sk.</t>
  </si>
  <si>
    <t>Socialinėmis medijomis turizmo informacijos pasiekiama tikslinė grupė, tūkst.</t>
  </si>
  <si>
    <t xml:space="preserve">Projekto „Žalieji įgūdžiai ateities turizmui“ įgyvendinimas, proc. </t>
  </si>
  <si>
    <t>Projekto „Šviesa tamsoje“ įgyvendinimas proc.</t>
  </si>
  <si>
    <t>1.2.4.3.1 veikla. Bendradarbiavimo bei turizmo paslaugų plėtros vykdymas</t>
  </si>
  <si>
    <t xml:space="preserve">Dalyvavimas „Pamario turizmo“ klasterio veikloje, proc. </t>
  </si>
  <si>
    <t>Individualių žurnalistų vizitų sk. (KTIC)</t>
  </si>
  <si>
    <t>Informacinių turų vizitų sk. (KTIC)</t>
  </si>
  <si>
    <t>1.2.4.3.5 veikla. Turizmo sklaidos priemonių gamyba</t>
  </si>
  <si>
    <t>Išleistas leidinio „Neringa. Vasaros gidas“ tiražas, vnt.</t>
  </si>
  <si>
    <t>Verslo atstovų, įgijusių / pagerinusių kompetencijas, sk.</t>
  </si>
  <si>
    <t>Mokymų dalyvių įgijusių/pagerinusių kompetencijas sk.</t>
  </si>
  <si>
    <t xml:space="preserve">Atlikta verslo atstovų apklausa ir analizė, vnt. </t>
  </si>
  <si>
    <t xml:space="preserve">1.3.2 uždavinys. Išvystyti bendradarbiavimą ir stiprinti tinklaveikos platformas </t>
  </si>
  <si>
    <t>1.3.2.1.1 veikla. Projektas „Žvejybos infrastruktūros sukūrimas Neringos savivaldybėje“</t>
  </si>
  <si>
    <t xml:space="preserve">Projekto „Žvejybos infrastruktūros sukūrimas Neringos savivaldybėje“ rezultatų palaikymas kontrolės laikotarpiu, proc. </t>
  </si>
  <si>
    <t xml:space="preserve">1.3.2.1.2 veikla. Projektas „Žvejybos sektoriaus dalyvių bendradarbiavimas Neringos savivaldybėje“ </t>
  </si>
  <si>
    <r>
      <t>≥</t>
    </r>
    <r>
      <rPr>
        <sz val="11"/>
        <color theme="1"/>
        <rFont val="Times New Roman"/>
        <family val="1"/>
        <charset val="186"/>
      </rPr>
      <t>0,51 (</t>
    </r>
    <r>
      <rPr>
        <sz val="11"/>
        <color theme="1"/>
        <rFont val="Calibri"/>
        <family val="2"/>
        <charset val="186"/>
      </rPr>
      <t>≤</t>
    </r>
    <r>
      <rPr>
        <sz val="11"/>
        <color theme="1"/>
        <rFont val="Times New Roman"/>
        <family val="1"/>
        <charset val="186"/>
      </rPr>
      <t>0,74)</t>
    </r>
  </si>
  <si>
    <t>1.3.2.1.3 veikla. Projektas „ECOMARINAS“ (Interreg V-A Pietų Baltijos bendradarbiavimo per sieną programa)</t>
  </si>
  <si>
    <t>Projektas „ECOMARINAS“ (Interreg V-A Pietų Baltijos bendradarbiavimo per sieną programa) įgyvendinimas</t>
  </si>
  <si>
    <t>1.3.2.1.5 veikla. Projektas „TRANSGAGE: vietos demokratinio įsitraukimo į žaliąją energiją gerinimas – tarpdisciplininis požiūris“ (asocijuoto partnerio įsipareigojimai)</t>
  </si>
  <si>
    <t>1.3.2.1.6. veikla. Projektas „Įsipareigojimai paspartinti perėjimą prie švarios energijos Pietų Baltijos regione – BALTICBEAT“ (asocijuoto partnerio įsipareigojimai)</t>
  </si>
  <si>
    <t>1.3.2.2.1 veikla. Projektinės dokumentacijos bei strateginių dokumentų rengimas</t>
  </si>
  <si>
    <t xml:space="preserve">Nario mokesčio asociacijoje „Klaipėdos regionas“ apmokėjimas, proc. </t>
  </si>
  <si>
    <t xml:space="preserve">Verslo misijos, renginiuose Lietuvoje, kuriose dalyvauta sk., vnt. </t>
  </si>
  <si>
    <t>Instagram paskyros sekėjų sk., paskyra</t>
  </si>
  <si>
    <t>Paslaugų e -katalogo atnaujinimo priemonių sk., vnt.</t>
  </si>
  <si>
    <t>Sukurta produktų sk., vnt.</t>
  </si>
  <si>
    <t>Surengtų mokymų sk., vnt.</t>
  </si>
  <si>
    <t>Projektas „ECOMARINAS"(Interreg V-A Pietų Baltijos bendradarbiavimo per sieną programa) (T)</t>
  </si>
  <si>
    <t>Projektas „Įsipareigojimai paspartinti perėjimą prie švarios energijos Pietų Baltijos regione – BALTICBEAT“ (asocijuoto partnerio įsipareigojimai)</t>
  </si>
  <si>
    <t>Projektas „TRANSGAGE: vietos demokratinio įsitraukimo į žaliąją energiją gerinimas – tarpdisciplininis požiūris“ (asocijuoto partnerio įsipareigojimai)</t>
  </si>
  <si>
    <t>Projektas „Žvejybos sektoriaus dalyvių bendradarbiavimas Neringos savivaldybėje“  (T)</t>
  </si>
  <si>
    <t>Projektas „Žvejybos infrastruktūros sukūrimas Neringos savivaldybėje“  (T)</t>
  </si>
  <si>
    <t>Nidos KTIC „Agila“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</si>
</sst>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4"/>
      <name val="Times New Roman"/>
      <family val="1"/>
      <charset val="238"/>
    </font>
    <font>
      <sz val="14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sz val="14"/>
      <color indexed="8"/>
      <name val="Calibri"/>
      <family val="2"/>
      <charset val="186"/>
    </font>
    <font>
      <sz val="14"/>
      <color theme="1"/>
      <name val="Calibri"/>
      <family val="2"/>
      <scheme val="minor"/>
    </font>
    <font>
      <sz val="14"/>
      <name val="Times New Roman"/>
      <family val="1"/>
      <charset val="186"/>
    </font>
    <font>
      <sz val="14"/>
      <name val="Calibri"/>
      <family val="2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charset val="186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charset val="186"/>
      <scheme val="minor"/>
    </font>
    <font>
      <sz val="11"/>
      <name val="Calibri"/>
      <family val="2"/>
      <scheme val="minor"/>
    </font>
    <font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</font>
    <font>
      <b/>
      <sz val="14"/>
      <color theme="1"/>
      <name val="Calibri"/>
      <family val="2"/>
      <charset val="186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DEBF7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3" fillId="4" borderId="25" xfId="0" applyFont="1" applyFill="1" applyBorder="1" applyAlignment="1">
      <alignment horizontal="left" vertical="center"/>
    </xf>
    <xf numFmtId="0" fontId="1" fillId="4" borderId="25" xfId="0" applyFont="1" applyFill="1" applyBorder="1" applyAlignment="1">
      <alignment horizontal="center" vertical="center" textRotation="90" wrapText="1"/>
    </xf>
    <xf numFmtId="49" fontId="1" fillId="4" borderId="26" xfId="0" applyNumberFormat="1" applyFont="1" applyFill="1" applyBorder="1" applyAlignment="1">
      <alignment horizontal="center" vertical="center" textRotation="90" wrapText="1"/>
    </xf>
    <xf numFmtId="49" fontId="1" fillId="4" borderId="25" xfId="0" applyNumberFormat="1" applyFont="1" applyFill="1" applyBorder="1" applyAlignment="1">
      <alignment horizontal="center" vertical="center" textRotation="90" wrapText="1"/>
    </xf>
    <xf numFmtId="0" fontId="3" fillId="5" borderId="12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6" borderId="16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  <xf numFmtId="0" fontId="3" fillId="7" borderId="3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/>
    <xf numFmtId="0" fontId="4" fillId="6" borderId="17" xfId="0" applyFont="1" applyFill="1" applyBorder="1" applyAlignment="1">
      <alignment horizontal="right" vertical="center"/>
    </xf>
    <xf numFmtId="164" fontId="3" fillId="8" borderId="15" xfId="0" applyNumberFormat="1" applyFont="1" applyFill="1" applyBorder="1" applyAlignment="1">
      <alignment horizontal="center" vertical="center"/>
    </xf>
    <xf numFmtId="164" fontId="3" fillId="8" borderId="10" xfId="0" applyNumberFormat="1" applyFont="1" applyFill="1" applyBorder="1" applyAlignment="1">
      <alignment horizontal="center" vertical="center" wrapText="1"/>
    </xf>
    <xf numFmtId="164" fontId="3" fillId="8" borderId="10" xfId="0" applyNumberFormat="1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164" fontId="3" fillId="8" borderId="25" xfId="0" applyNumberFormat="1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left" vertical="center"/>
    </xf>
    <xf numFmtId="0" fontId="5" fillId="0" borderId="22" xfId="0" applyFont="1" applyBorder="1"/>
    <xf numFmtId="164" fontId="7" fillId="8" borderId="25" xfId="0" applyNumberFormat="1" applyFont="1" applyFill="1" applyBorder="1" applyAlignment="1">
      <alignment horizontal="center" vertical="center"/>
    </xf>
    <xf numFmtId="0" fontId="5" fillId="0" borderId="27" xfId="0" applyFont="1" applyBorder="1"/>
    <xf numFmtId="0" fontId="7" fillId="8" borderId="25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164" fontId="7" fillId="0" borderId="25" xfId="0" applyNumberFormat="1" applyFont="1" applyBorder="1" applyAlignment="1">
      <alignment horizontal="center" vertical="center"/>
    </xf>
    <xf numFmtId="0" fontId="5" fillId="0" borderId="12" xfId="0" applyFont="1" applyBorder="1"/>
    <xf numFmtId="0" fontId="3" fillId="0" borderId="0" xfId="0" applyFont="1" applyAlignment="1">
      <alignment vertical="top" wrapText="1"/>
    </xf>
    <xf numFmtId="164" fontId="7" fillId="8" borderId="15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0" fontId="9" fillId="13" borderId="4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13" borderId="4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left" vertical="center"/>
    </xf>
    <xf numFmtId="0" fontId="3" fillId="14" borderId="12" xfId="0" applyFont="1" applyFill="1" applyBorder="1" applyAlignment="1">
      <alignment horizontal="left" vertical="center"/>
    </xf>
    <xf numFmtId="0" fontId="1" fillId="14" borderId="27" xfId="0" applyFont="1" applyFill="1" applyBorder="1" applyAlignment="1">
      <alignment horizontal="center" vertical="center" textRotation="90" wrapText="1"/>
    </xf>
    <xf numFmtId="0" fontId="3" fillId="14" borderId="15" xfId="0" applyFont="1" applyFill="1" applyBorder="1" applyAlignment="1">
      <alignment horizontal="left" vertical="center" wrapText="1"/>
    </xf>
    <xf numFmtId="0" fontId="3" fillId="14" borderId="12" xfId="0" applyFont="1" applyFill="1" applyBorder="1" applyAlignment="1">
      <alignment horizontal="left" vertical="center" wrapText="1"/>
    </xf>
    <xf numFmtId="164" fontId="1" fillId="15" borderId="33" xfId="0" applyNumberFormat="1" applyFont="1" applyFill="1" applyBorder="1" applyAlignment="1">
      <alignment horizontal="center" vertical="center" wrapText="1"/>
    </xf>
    <xf numFmtId="164" fontId="4" fillId="15" borderId="33" xfId="0" applyNumberFormat="1" applyFont="1" applyFill="1" applyBorder="1" applyAlignment="1">
      <alignment horizontal="center" vertical="center"/>
    </xf>
    <xf numFmtId="164" fontId="4" fillId="15" borderId="3" xfId="0" applyNumberFormat="1" applyFont="1" applyFill="1" applyBorder="1" applyAlignment="1">
      <alignment horizontal="center" vertical="center"/>
    </xf>
    <xf numFmtId="0" fontId="4" fillId="15" borderId="4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vertical="center"/>
    </xf>
    <xf numFmtId="0" fontId="3" fillId="14" borderId="12" xfId="0" applyFont="1" applyFill="1" applyBorder="1"/>
    <xf numFmtId="0" fontId="7" fillId="8" borderId="25" xfId="0" applyFont="1" applyFill="1" applyBorder="1" applyAlignment="1">
      <alignment horizontal="center" vertical="center" wrapText="1"/>
    </xf>
    <xf numFmtId="0" fontId="1" fillId="15" borderId="43" xfId="0" applyFont="1" applyFill="1" applyBorder="1" applyAlignment="1">
      <alignment horizontal="center" vertical="center" wrapText="1"/>
    </xf>
    <xf numFmtId="164" fontId="1" fillId="15" borderId="53" xfId="0" applyNumberFormat="1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 wrapText="1"/>
    </xf>
    <xf numFmtId="164" fontId="1" fillId="15" borderId="3" xfId="0" applyNumberFormat="1" applyFont="1" applyFill="1" applyBorder="1" applyAlignment="1">
      <alignment horizontal="center" vertical="center" wrapText="1"/>
    </xf>
    <xf numFmtId="164" fontId="1" fillId="15" borderId="54" xfId="0" applyNumberFormat="1" applyFont="1" applyFill="1" applyBorder="1" applyAlignment="1">
      <alignment horizontal="center" vertical="center" wrapText="1"/>
    </xf>
    <xf numFmtId="164" fontId="4" fillId="9" borderId="33" xfId="0" applyNumberFormat="1" applyFont="1" applyFill="1" applyBorder="1" applyAlignment="1">
      <alignment horizontal="center" vertical="center"/>
    </xf>
    <xf numFmtId="164" fontId="4" fillId="9" borderId="53" xfId="0" applyNumberFormat="1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54" xfId="0" applyNumberFormat="1" applyFont="1" applyFill="1" applyBorder="1" applyAlignment="1">
      <alignment horizontal="center" vertical="center"/>
    </xf>
    <xf numFmtId="2" fontId="4" fillId="10" borderId="33" xfId="0" applyNumberFormat="1" applyFont="1" applyFill="1" applyBorder="1" applyAlignment="1">
      <alignment horizontal="center" vertical="center"/>
    </xf>
    <xf numFmtId="2" fontId="4" fillId="10" borderId="53" xfId="0" applyNumberFormat="1" applyFont="1" applyFill="1" applyBorder="1" applyAlignment="1">
      <alignment horizontal="center" vertical="center"/>
    </xf>
    <xf numFmtId="164" fontId="4" fillId="15" borderId="53" xfId="0" applyNumberFormat="1" applyFont="1" applyFill="1" applyBorder="1" applyAlignment="1">
      <alignment horizontal="center" vertical="center"/>
    </xf>
    <xf numFmtId="164" fontId="4" fillId="15" borderId="54" xfId="0" applyNumberFormat="1" applyFont="1" applyFill="1" applyBorder="1" applyAlignment="1">
      <alignment horizontal="center" vertical="center"/>
    </xf>
    <xf numFmtId="164" fontId="4" fillId="11" borderId="33" xfId="0" applyNumberFormat="1" applyFont="1" applyFill="1" applyBorder="1" applyAlignment="1">
      <alignment horizontal="center" vertical="center"/>
    </xf>
    <xf numFmtId="164" fontId="4" fillId="12" borderId="33" xfId="0" applyNumberFormat="1" applyFont="1" applyFill="1" applyBorder="1" applyAlignment="1">
      <alignment horizontal="center" vertical="center"/>
    </xf>
    <xf numFmtId="164" fontId="4" fillId="12" borderId="53" xfId="0" applyNumberFormat="1" applyFont="1" applyFill="1" applyBorder="1" applyAlignment="1">
      <alignment horizontal="center" vertical="center"/>
    </xf>
    <xf numFmtId="0" fontId="4" fillId="15" borderId="45" xfId="0" applyFont="1" applyFill="1" applyBorder="1" applyAlignment="1">
      <alignment horizontal="center" vertical="center"/>
    </xf>
    <xf numFmtId="164" fontId="4" fillId="10" borderId="33" xfId="0" applyNumberFormat="1" applyFont="1" applyFill="1" applyBorder="1" applyAlignment="1">
      <alignment horizontal="center" vertical="center"/>
    </xf>
    <xf numFmtId="164" fontId="4" fillId="10" borderId="53" xfId="0" applyNumberFormat="1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3" fillId="8" borderId="30" xfId="0" applyFont="1" applyFill="1" applyBorder="1" applyAlignment="1">
      <alignment horizontal="center" vertical="center"/>
    </xf>
    <xf numFmtId="2" fontId="3" fillId="8" borderId="10" xfId="0" applyNumberFormat="1" applyFont="1" applyFill="1" applyBorder="1" applyAlignment="1">
      <alignment horizontal="center" vertical="center"/>
    </xf>
    <xf numFmtId="164" fontId="4" fillId="11" borderId="3" xfId="0" applyNumberFormat="1" applyFont="1" applyFill="1" applyBorder="1" applyAlignment="1">
      <alignment horizontal="center" vertical="center"/>
    </xf>
    <xf numFmtId="164" fontId="4" fillId="11" borderId="54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/>
    </xf>
    <xf numFmtId="164" fontId="4" fillId="7" borderId="54" xfId="0" applyNumberFormat="1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horizontal="center" vertical="center"/>
    </xf>
    <xf numFmtId="164" fontId="4" fillId="6" borderId="54" xfId="0" applyNumberFormat="1" applyFont="1" applyFill="1" applyBorder="1" applyAlignment="1">
      <alignment horizontal="center" vertical="center"/>
    </xf>
    <xf numFmtId="164" fontId="1" fillId="4" borderId="33" xfId="0" applyNumberFormat="1" applyFont="1" applyFill="1" applyBorder="1" applyAlignment="1">
      <alignment horizontal="center" vertical="center" wrapText="1"/>
    </xf>
    <xf numFmtId="164" fontId="1" fillId="4" borderId="53" xfId="0" applyNumberFormat="1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left" vertical="center" wrapText="1"/>
    </xf>
    <xf numFmtId="0" fontId="7" fillId="4" borderId="38" xfId="0" applyFont="1" applyFill="1" applyBorder="1" applyAlignment="1">
      <alignment horizontal="left" vertical="center" wrapText="1"/>
    </xf>
    <xf numFmtId="0" fontId="7" fillId="4" borderId="42" xfId="0" applyFont="1" applyFill="1" applyBorder="1" applyAlignment="1">
      <alignment horizontal="left" vertical="center" wrapText="1"/>
    </xf>
    <xf numFmtId="0" fontId="1" fillId="14" borderId="57" xfId="0" applyFont="1" applyFill="1" applyBorder="1" applyAlignment="1">
      <alignment horizontal="center" vertical="center" textRotation="90" wrapText="1"/>
    </xf>
    <xf numFmtId="164" fontId="7" fillId="8" borderId="58" xfId="0" applyNumberFormat="1" applyFont="1" applyFill="1" applyBorder="1" applyAlignment="1">
      <alignment horizontal="center" vertical="center" wrapText="1"/>
    </xf>
    <xf numFmtId="164" fontId="7" fillId="8" borderId="60" xfId="0" applyNumberFormat="1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vertical="center" wrapText="1"/>
    </xf>
    <xf numFmtId="0" fontId="3" fillId="4" borderId="38" xfId="0" applyFont="1" applyFill="1" applyBorder="1"/>
    <xf numFmtId="0" fontId="7" fillId="4" borderId="9" xfId="0" applyFont="1" applyFill="1" applyBorder="1" applyAlignment="1">
      <alignment horizontal="left" vertical="center" wrapText="1"/>
    </xf>
    <xf numFmtId="164" fontId="3" fillId="8" borderId="60" xfId="0" applyNumberFormat="1" applyFont="1" applyFill="1" applyBorder="1" applyAlignment="1">
      <alignment horizontal="center" vertical="center"/>
    </xf>
    <xf numFmtId="164" fontId="3" fillId="8" borderId="59" xfId="0" applyNumberFormat="1" applyFont="1" applyFill="1" applyBorder="1" applyAlignment="1">
      <alignment horizontal="center" vertical="center"/>
    </xf>
    <xf numFmtId="164" fontId="3" fillId="8" borderId="58" xfId="0" applyNumberFormat="1" applyFont="1" applyFill="1" applyBorder="1" applyAlignment="1">
      <alignment horizontal="center" vertical="center"/>
    </xf>
    <xf numFmtId="164" fontId="3" fillId="0" borderId="60" xfId="0" applyNumberFormat="1" applyFont="1" applyBorder="1" applyAlignment="1">
      <alignment horizontal="center" vertical="center" wrapText="1"/>
    </xf>
    <xf numFmtId="164" fontId="7" fillId="0" borderId="58" xfId="0" applyNumberFormat="1" applyFont="1" applyBorder="1" applyAlignment="1">
      <alignment horizontal="center" vertical="center" wrapText="1"/>
    </xf>
    <xf numFmtId="164" fontId="7" fillId="0" borderId="59" xfId="0" applyNumberFormat="1" applyFont="1" applyBorder="1" applyAlignment="1">
      <alignment horizontal="center" vertical="center"/>
    </xf>
    <xf numFmtId="0" fontId="7" fillId="4" borderId="64" xfId="0" applyFont="1" applyFill="1" applyBorder="1" applyAlignment="1">
      <alignment horizontal="left" vertical="center" wrapText="1"/>
    </xf>
    <xf numFmtId="0" fontId="6" fillId="0" borderId="0" xfId="0" applyFont="1"/>
    <xf numFmtId="0" fontId="5" fillId="0" borderId="0" xfId="0" applyFont="1" applyAlignment="1">
      <alignment wrapText="1"/>
    </xf>
    <xf numFmtId="0" fontId="1" fillId="16" borderId="35" xfId="0" applyFont="1" applyFill="1" applyBorder="1" applyAlignment="1">
      <alignment horizontal="center" vertical="center" wrapText="1"/>
    </xf>
    <xf numFmtId="0" fontId="1" fillId="16" borderId="52" xfId="0" applyFont="1" applyFill="1" applyBorder="1" applyAlignment="1">
      <alignment horizontal="center" vertical="center" wrapText="1"/>
    </xf>
    <xf numFmtId="0" fontId="1" fillId="16" borderId="47" xfId="0" applyFont="1" applyFill="1" applyBorder="1" applyAlignment="1">
      <alignment horizontal="center" vertical="center" wrapText="1"/>
    </xf>
    <xf numFmtId="165" fontId="1" fillId="16" borderId="5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/>
    </xf>
    <xf numFmtId="0" fontId="16" fillId="0" borderId="0" xfId="0" applyFont="1"/>
    <xf numFmtId="164" fontId="1" fillId="11" borderId="20" xfId="0" applyNumberFormat="1" applyFont="1" applyFill="1" applyBorder="1" applyAlignment="1">
      <alignment horizontal="center" vertical="center"/>
    </xf>
    <xf numFmtId="164" fontId="4" fillId="11" borderId="20" xfId="0" applyNumberFormat="1" applyFont="1" applyFill="1" applyBorder="1" applyAlignment="1">
      <alignment horizontal="center" vertical="center"/>
    </xf>
    <xf numFmtId="164" fontId="4" fillId="11" borderId="6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15" fillId="0" borderId="0" xfId="0" applyFont="1"/>
    <xf numFmtId="164" fontId="1" fillId="4" borderId="52" xfId="0" applyNumberFormat="1" applyFont="1" applyFill="1" applyBorder="1" applyAlignment="1">
      <alignment horizontal="center"/>
    </xf>
    <xf numFmtId="164" fontId="1" fillId="19" borderId="6" xfId="0" applyNumberFormat="1" applyFont="1" applyFill="1" applyBorder="1" applyAlignment="1">
      <alignment horizontal="center"/>
    </xf>
    <xf numFmtId="164" fontId="7" fillId="0" borderId="57" xfId="0" applyNumberFormat="1" applyFont="1" applyBorder="1" applyAlignment="1">
      <alignment horizontal="center"/>
    </xf>
    <xf numFmtId="164" fontId="7" fillId="20" borderId="57" xfId="0" applyNumberFormat="1" applyFont="1" applyFill="1" applyBorder="1" applyAlignment="1">
      <alignment horizontal="center"/>
    </xf>
    <xf numFmtId="164" fontId="7" fillId="0" borderId="50" xfId="0" applyNumberFormat="1" applyFont="1" applyBorder="1" applyAlignment="1">
      <alignment horizontal="center"/>
    </xf>
    <xf numFmtId="164" fontId="1" fillId="4" borderId="40" xfId="0" applyNumberFormat="1" applyFont="1" applyFill="1" applyBorder="1" applyAlignment="1">
      <alignment horizontal="center"/>
    </xf>
    <xf numFmtId="164" fontId="7" fillId="0" borderId="8" xfId="0" applyNumberFormat="1" applyFont="1" applyBorder="1" applyAlignment="1">
      <alignment horizontal="center"/>
    </xf>
    <xf numFmtId="164" fontId="7" fillId="0" borderId="62" xfId="0" applyNumberFormat="1" applyFont="1" applyBorder="1" applyAlignment="1">
      <alignment horizontal="center"/>
    </xf>
    <xf numFmtId="164" fontId="7" fillId="0" borderId="23" xfId="0" applyNumberFormat="1" applyFont="1" applyBorder="1" applyAlignment="1">
      <alignment horizontal="center"/>
    </xf>
    <xf numFmtId="164" fontId="1" fillId="16" borderId="48" xfId="0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7" fillId="8" borderId="10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" fillId="15" borderId="43" xfId="0" applyFont="1" applyFill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0" fontId="7" fillId="0" borderId="12" xfId="0" applyFont="1" applyBorder="1" applyAlignment="1">
      <alignment vertical="top" wrapText="1"/>
    </xf>
    <xf numFmtId="0" fontId="7" fillId="8" borderId="39" xfId="0" applyFont="1" applyFill="1" applyBorder="1" applyAlignment="1">
      <alignment horizontal="center" vertical="center" wrapText="1"/>
    </xf>
    <xf numFmtId="164" fontId="7" fillId="8" borderId="22" xfId="0" applyNumberFormat="1" applyFont="1" applyFill="1" applyBorder="1" applyAlignment="1">
      <alignment horizontal="center" vertical="center" wrapText="1"/>
    </xf>
    <xf numFmtId="164" fontId="7" fillId="8" borderId="24" xfId="0" applyNumberFormat="1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64" fontId="3" fillId="8" borderId="3" xfId="0" applyNumberFormat="1" applyFont="1" applyFill="1" applyBorder="1" applyAlignment="1">
      <alignment horizontal="center" vertical="center"/>
    </xf>
    <xf numFmtId="164" fontId="3" fillId="8" borderId="20" xfId="0" applyNumberFormat="1" applyFont="1" applyFill="1" applyBorder="1" applyAlignment="1">
      <alignment horizontal="center" vertical="center"/>
    </xf>
    <xf numFmtId="164" fontId="3" fillId="8" borderId="54" xfId="0" applyNumberFormat="1" applyFont="1" applyFill="1" applyBorder="1" applyAlignment="1">
      <alignment horizontal="center" vertical="center"/>
    </xf>
    <xf numFmtId="164" fontId="3" fillId="8" borderId="63" xfId="0" applyNumberFormat="1" applyFont="1" applyFill="1" applyBorder="1" applyAlignment="1">
      <alignment horizontal="center" vertical="center"/>
    </xf>
    <xf numFmtId="0" fontId="7" fillId="21" borderId="45" xfId="0" applyFont="1" applyFill="1" applyBorder="1" applyAlignment="1">
      <alignment horizontal="left" vertical="top" wrapText="1"/>
    </xf>
    <xf numFmtId="0" fontId="7" fillId="21" borderId="35" xfId="0" applyFont="1" applyFill="1" applyBorder="1" applyAlignment="1">
      <alignment horizontal="left" vertical="top" wrapText="1"/>
    </xf>
    <xf numFmtId="0" fontId="7" fillId="21" borderId="47" xfId="0" applyFont="1" applyFill="1" applyBorder="1" applyAlignment="1">
      <alignment horizontal="left" vertical="top" wrapText="1"/>
    </xf>
    <xf numFmtId="0" fontId="1" fillId="18" borderId="55" xfId="0" applyFont="1" applyFill="1" applyBorder="1" applyAlignment="1">
      <alignment horizontal="right" vertical="top" wrapText="1"/>
    </xf>
    <xf numFmtId="0" fontId="1" fillId="18" borderId="36" xfId="0" applyFont="1" applyFill="1" applyBorder="1" applyAlignment="1">
      <alignment horizontal="right" vertical="top" wrapText="1"/>
    </xf>
    <xf numFmtId="0" fontId="1" fillId="18" borderId="46" xfId="0" applyFont="1" applyFill="1" applyBorder="1" applyAlignment="1">
      <alignment horizontal="right" vertical="top" wrapText="1"/>
    </xf>
    <xf numFmtId="0" fontId="7" fillId="0" borderId="37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9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1" fillId="17" borderId="51" xfId="0" applyFont="1" applyFill="1" applyBorder="1" applyAlignment="1">
      <alignment horizontal="right" vertical="top" wrapText="1"/>
    </xf>
    <xf numFmtId="0" fontId="1" fillId="17" borderId="1" xfId="0" applyFont="1" applyFill="1" applyBorder="1" applyAlignment="1">
      <alignment horizontal="right" vertical="top" wrapText="1"/>
    </xf>
    <xf numFmtId="0" fontId="1" fillId="17" borderId="49" xfId="0" applyFont="1" applyFill="1" applyBorder="1" applyAlignment="1">
      <alignment horizontal="right" vertical="top" wrapText="1"/>
    </xf>
    <xf numFmtId="0" fontId="1" fillId="17" borderId="45" xfId="0" applyFont="1" applyFill="1" applyBorder="1" applyAlignment="1">
      <alignment horizontal="center" vertical="top" wrapText="1"/>
    </xf>
    <xf numFmtId="0" fontId="1" fillId="17" borderId="35" xfId="0" applyFont="1" applyFill="1" applyBorder="1" applyAlignment="1">
      <alignment horizontal="center" vertical="top" wrapText="1"/>
    </xf>
    <xf numFmtId="0" fontId="1" fillId="17" borderId="47" xfId="0" applyFont="1" applyFill="1" applyBorder="1" applyAlignment="1">
      <alignment horizontal="center" vertical="top" wrapText="1"/>
    </xf>
    <xf numFmtId="0" fontId="1" fillId="16" borderId="45" xfId="0" applyFont="1" applyFill="1" applyBorder="1" applyAlignment="1">
      <alignment horizontal="center" vertical="top" wrapText="1"/>
    </xf>
    <xf numFmtId="0" fontId="1" fillId="16" borderId="3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44" xfId="0" applyFont="1" applyBorder="1" applyAlignment="1">
      <alignment horizontal="left" vertical="top" wrapText="1"/>
    </xf>
    <xf numFmtId="0" fontId="7" fillId="20" borderId="38" xfId="0" applyFont="1" applyFill="1" applyBorder="1" applyAlignment="1">
      <alignment horizontal="left" vertical="top" wrapText="1"/>
    </xf>
    <xf numFmtId="0" fontId="7" fillId="20" borderId="12" xfId="0" applyFont="1" applyFill="1" applyBorder="1" applyAlignment="1">
      <alignment horizontal="left" vertical="top" wrapText="1"/>
    </xf>
    <xf numFmtId="0" fontId="7" fillId="20" borderId="44" xfId="0" applyFont="1" applyFill="1" applyBorder="1" applyAlignment="1">
      <alignment horizontal="left" vertical="top" wrapText="1"/>
    </xf>
    <xf numFmtId="0" fontId="7" fillId="20" borderId="39" xfId="0" applyFont="1" applyFill="1" applyBorder="1" applyAlignment="1">
      <alignment horizontal="left" vertical="top" wrapText="1"/>
    </xf>
    <xf numFmtId="0" fontId="7" fillId="20" borderId="22" xfId="0" applyFont="1" applyFill="1" applyBorder="1" applyAlignment="1">
      <alignment horizontal="left" vertical="top" wrapText="1"/>
    </xf>
    <xf numFmtId="0" fontId="7" fillId="20" borderId="24" xfId="0" applyFont="1" applyFill="1" applyBorder="1" applyAlignment="1">
      <alignment horizontal="left" vertical="top" wrapText="1"/>
    </xf>
    <xf numFmtId="0" fontId="1" fillId="18" borderId="45" xfId="0" applyFont="1" applyFill="1" applyBorder="1" applyAlignment="1">
      <alignment horizontal="right" vertical="top" wrapText="1"/>
    </xf>
    <xf numFmtId="0" fontId="1" fillId="18" borderId="35" xfId="0" applyFont="1" applyFill="1" applyBorder="1" applyAlignment="1">
      <alignment horizontal="right" vertical="top" wrapText="1"/>
    </xf>
    <xf numFmtId="0" fontId="1" fillId="18" borderId="47" xfId="0" applyFont="1" applyFill="1" applyBorder="1" applyAlignment="1">
      <alignment horizontal="right" vertical="top" wrapText="1"/>
    </xf>
    <xf numFmtId="0" fontId="1" fillId="19" borderId="55" xfId="0" applyFont="1" applyFill="1" applyBorder="1" applyAlignment="1">
      <alignment horizontal="left" vertical="top" wrapText="1"/>
    </xf>
    <xf numFmtId="0" fontId="1" fillId="19" borderId="36" xfId="0" applyFont="1" applyFill="1" applyBorder="1" applyAlignment="1">
      <alignment horizontal="left" vertical="top" wrapText="1"/>
    </xf>
    <xf numFmtId="0" fontId="1" fillId="19" borderId="46" xfId="0" applyFont="1" applyFill="1" applyBorder="1" applyAlignment="1">
      <alignment horizontal="left" vertical="top" wrapText="1"/>
    </xf>
    <xf numFmtId="0" fontId="7" fillId="0" borderId="56" xfId="0" applyFont="1" applyBorder="1" applyAlignment="1">
      <alignment horizontal="left" vertical="top" wrapText="1"/>
    </xf>
    <xf numFmtId="0" fontId="1" fillId="11" borderId="45" xfId="0" applyFont="1" applyFill="1" applyBorder="1" applyAlignment="1">
      <alignment horizontal="right" vertical="center"/>
    </xf>
    <xf numFmtId="0" fontId="1" fillId="11" borderId="35" xfId="0" applyFont="1" applyFill="1" applyBorder="1" applyAlignment="1">
      <alignment horizontal="right" vertical="center"/>
    </xf>
    <xf numFmtId="0" fontId="1" fillId="11" borderId="32" xfId="0" applyFont="1" applyFill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11" borderId="55" xfId="0" applyFont="1" applyFill="1" applyBorder="1" applyAlignment="1">
      <alignment horizontal="right" vertical="center"/>
    </xf>
    <xf numFmtId="0" fontId="4" fillId="11" borderId="36" xfId="0" applyFont="1" applyFill="1" applyBorder="1" applyAlignment="1">
      <alignment horizontal="right" vertical="center"/>
    </xf>
    <xf numFmtId="0" fontId="4" fillId="11" borderId="7" xfId="0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8" borderId="15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vertical="center"/>
    </xf>
    <xf numFmtId="0" fontId="3" fillId="8" borderId="15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4" fillId="11" borderId="1" xfId="0" applyFont="1" applyFill="1" applyBorder="1" applyAlignment="1">
      <alignment horizontal="right" vertical="center" wrapText="1"/>
    </xf>
    <xf numFmtId="0" fontId="4" fillId="11" borderId="65" xfId="0" applyFont="1" applyFill="1" applyBorder="1" applyAlignment="1">
      <alignment horizontal="right" vertical="center" wrapText="1"/>
    </xf>
    <xf numFmtId="0" fontId="3" fillId="8" borderId="10" xfId="0" applyFont="1" applyFill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8" borderId="10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vertical="center"/>
    </xf>
    <xf numFmtId="0" fontId="3" fillId="8" borderId="10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3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5" xfId="0" applyFont="1" applyBorder="1" applyAlignment="1">
      <alignment vertical="top" wrapText="1"/>
    </xf>
    <xf numFmtId="0" fontId="7" fillId="0" borderId="26" xfId="0" applyFont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right" vertical="center"/>
    </xf>
    <xf numFmtId="0" fontId="4" fillId="7" borderId="17" xfId="0" applyFont="1" applyFill="1" applyBorder="1" applyAlignment="1">
      <alignment horizontal="right" vertical="center"/>
    </xf>
    <xf numFmtId="0" fontId="4" fillId="7" borderId="27" xfId="0" applyFont="1" applyFill="1" applyBorder="1" applyAlignment="1">
      <alignment horizontal="right" vertical="center"/>
    </xf>
    <xf numFmtId="164" fontId="3" fillId="8" borderId="10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60" xfId="0" applyNumberFormat="1" applyFont="1" applyBorder="1" applyAlignment="1">
      <alignment horizontal="center" vertical="center"/>
    </xf>
    <xf numFmtId="0" fontId="7" fillId="8" borderId="25" xfId="0" applyFont="1" applyFill="1" applyBorder="1" applyAlignment="1">
      <alignment horizontal="left" vertical="center" wrapText="1"/>
    </xf>
    <xf numFmtId="0" fontId="7" fillId="8" borderId="12" xfId="0" applyFont="1" applyFill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right" vertical="center"/>
    </xf>
    <xf numFmtId="0" fontId="3" fillId="8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8" borderId="30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7" fillId="8" borderId="15" xfId="0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right" vertical="center"/>
    </xf>
    <xf numFmtId="0" fontId="4" fillId="14" borderId="17" xfId="0" applyFont="1" applyFill="1" applyBorder="1" applyAlignment="1">
      <alignment horizontal="right" vertical="center"/>
    </xf>
    <xf numFmtId="0" fontId="4" fillId="14" borderId="27" xfId="0" applyFont="1" applyFill="1" applyBorder="1" applyAlignment="1">
      <alignment horizontal="right" vertical="center"/>
    </xf>
    <xf numFmtId="0" fontId="4" fillId="10" borderId="45" xfId="0" applyFont="1" applyFill="1" applyBorder="1" applyAlignment="1">
      <alignment horizontal="right" vertical="center"/>
    </xf>
    <xf numFmtId="0" fontId="4" fillId="10" borderId="35" xfId="0" applyFont="1" applyFill="1" applyBorder="1" applyAlignment="1">
      <alignment horizontal="right" vertical="center"/>
    </xf>
    <xf numFmtId="0" fontId="4" fillId="10" borderId="32" xfId="0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7" fillId="0" borderId="25" xfId="0" applyFont="1" applyBorder="1" applyAlignment="1">
      <alignment wrapText="1"/>
    </xf>
    <xf numFmtId="0" fontId="3" fillId="8" borderId="15" xfId="0" applyFont="1" applyFill="1" applyBorder="1" applyAlignment="1">
      <alignment horizontal="left" vertical="center"/>
    </xf>
    <xf numFmtId="0" fontId="3" fillId="0" borderId="15" xfId="0" applyFont="1" applyBorder="1" applyAlignment="1">
      <alignment vertical="center" wrapText="1"/>
    </xf>
    <xf numFmtId="0" fontId="7" fillId="4" borderId="42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41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0" fontId="3" fillId="7" borderId="31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0" borderId="30" xfId="0" applyFont="1" applyBorder="1" applyAlignment="1">
      <alignment horizontal="left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12" borderId="45" xfId="0" applyFont="1" applyFill="1" applyBorder="1" applyAlignment="1">
      <alignment horizontal="right" vertical="center"/>
    </xf>
    <xf numFmtId="0" fontId="1" fillId="12" borderId="35" xfId="0" applyFont="1" applyFill="1" applyBorder="1" applyAlignment="1">
      <alignment horizontal="right" vertical="center"/>
    </xf>
    <xf numFmtId="0" fontId="1" fillId="12" borderId="32" xfId="0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7" borderId="1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8" borderId="10" xfId="0" applyFont="1" applyFill="1" applyBorder="1" applyAlignment="1">
      <alignment horizontal="left" vertical="center" wrapText="1"/>
    </xf>
    <xf numFmtId="0" fontId="7" fillId="8" borderId="10" xfId="0" applyFont="1" applyFill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164" fontId="3" fillId="8" borderId="15" xfId="0" applyNumberFormat="1" applyFont="1" applyFill="1" applyBorder="1" applyAlignment="1">
      <alignment horizontal="center" vertical="center" wrapText="1"/>
    </xf>
    <xf numFmtId="164" fontId="3" fillId="8" borderId="10" xfId="0" applyNumberFormat="1" applyFont="1" applyFill="1" applyBorder="1" applyAlignment="1">
      <alignment horizontal="center" vertical="center" wrapText="1"/>
    </xf>
    <xf numFmtId="164" fontId="3" fillId="8" borderId="58" xfId="0" applyNumberFormat="1" applyFont="1" applyFill="1" applyBorder="1" applyAlignment="1">
      <alignment horizontal="center" vertical="center" wrapText="1"/>
    </xf>
    <xf numFmtId="164" fontId="3" fillId="8" borderId="60" xfId="0" applyNumberFormat="1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164" fontId="3" fillId="8" borderId="15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7" borderId="26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1" fillId="10" borderId="45" xfId="0" applyFont="1" applyFill="1" applyBorder="1" applyAlignment="1">
      <alignment horizontal="right" vertical="center"/>
    </xf>
    <xf numFmtId="0" fontId="1" fillId="10" borderId="35" xfId="0" applyFont="1" applyFill="1" applyBorder="1" applyAlignment="1">
      <alignment horizontal="right" vertical="center"/>
    </xf>
    <xf numFmtId="0" fontId="1" fillId="10" borderId="32" xfId="0" applyFont="1" applyFill="1" applyBorder="1" applyAlignment="1">
      <alignment horizontal="right" vertical="center"/>
    </xf>
    <xf numFmtId="0" fontId="4" fillId="14" borderId="16" xfId="0" applyFont="1" applyFill="1" applyBorder="1" applyAlignment="1">
      <alignment horizontal="right" vertical="center" wrapText="1"/>
    </xf>
    <xf numFmtId="0" fontId="4" fillId="14" borderId="17" xfId="0" applyFont="1" applyFill="1" applyBorder="1" applyAlignment="1">
      <alignment horizontal="right" vertical="center" wrapText="1"/>
    </xf>
    <xf numFmtId="0" fontId="3" fillId="14" borderId="27" xfId="0" applyFont="1" applyFill="1" applyBorder="1" applyAlignment="1">
      <alignment horizontal="right" vertical="center" wrapText="1"/>
    </xf>
    <xf numFmtId="0" fontId="4" fillId="6" borderId="17" xfId="0" applyFont="1" applyFill="1" applyBorder="1" applyAlignment="1">
      <alignment horizontal="right" vertical="center"/>
    </xf>
    <xf numFmtId="0" fontId="3" fillId="0" borderId="12" xfId="0" applyFont="1" applyBorder="1"/>
    <xf numFmtId="0" fontId="3" fillId="0" borderId="15" xfId="0" applyFont="1" applyBorder="1"/>
    <xf numFmtId="0" fontId="3" fillId="0" borderId="31" xfId="0" applyFont="1" applyBorder="1"/>
    <xf numFmtId="0" fontId="3" fillId="0" borderId="26" xfId="0" applyFont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23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9" borderId="45" xfId="0" applyFont="1" applyFill="1" applyBorder="1" applyAlignment="1">
      <alignment horizontal="right"/>
    </xf>
    <xf numFmtId="0" fontId="4" fillId="9" borderId="35" xfId="0" applyFont="1" applyFill="1" applyBorder="1" applyAlignment="1">
      <alignment horizontal="right"/>
    </xf>
    <xf numFmtId="0" fontId="3" fillId="0" borderId="32" xfId="0" applyFont="1" applyBorder="1"/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20" xfId="0" applyFont="1" applyFill="1" applyBorder="1" applyAlignment="1">
      <alignment horizontal="center" vertical="center" textRotation="90" wrapText="1"/>
    </xf>
    <xf numFmtId="49" fontId="1" fillId="2" borderId="4" xfId="0" applyNumberFormat="1" applyFont="1" applyFill="1" applyBorder="1" applyAlignment="1">
      <alignment horizontal="center" vertical="center" textRotation="90" wrapText="1"/>
    </xf>
    <xf numFmtId="49" fontId="1" fillId="2" borderId="11" xfId="0" applyNumberFormat="1" applyFont="1" applyFill="1" applyBorder="1" applyAlignment="1">
      <alignment horizontal="center" vertical="center" textRotation="90" wrapText="1"/>
    </xf>
    <xf numFmtId="49" fontId="1" fillId="2" borderId="21" xfId="0" applyNumberFormat="1" applyFont="1" applyFill="1" applyBorder="1" applyAlignment="1">
      <alignment horizontal="center" vertical="center" textRotation="90" wrapText="1"/>
    </xf>
    <xf numFmtId="49" fontId="1" fillId="2" borderId="5" xfId="0" applyNumberFormat="1" applyFont="1" applyFill="1" applyBorder="1" applyAlignment="1">
      <alignment horizontal="center" vertical="center" textRotation="90" wrapText="1"/>
    </xf>
    <xf numFmtId="49" fontId="1" fillId="2" borderId="12" xfId="0" applyNumberFormat="1" applyFont="1" applyFill="1" applyBorder="1" applyAlignment="1">
      <alignment horizontal="center" vertical="center" textRotation="90" wrapText="1"/>
    </xf>
    <xf numFmtId="49" fontId="1" fillId="2" borderId="22" xfId="0" applyNumberFormat="1" applyFont="1" applyFill="1" applyBorder="1" applyAlignment="1">
      <alignment horizontal="center" vertical="center" textRotation="90" wrapText="1"/>
    </xf>
    <xf numFmtId="0" fontId="7" fillId="8" borderId="10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/>
    </xf>
    <xf numFmtId="0" fontId="7" fillId="8" borderId="1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wrapText="1"/>
    </xf>
    <xf numFmtId="0" fontId="7" fillId="4" borderId="3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14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9" fillId="13" borderId="45" xfId="0" applyFont="1" applyFill="1" applyBorder="1" applyAlignment="1">
      <alignment horizontal="center" vertical="center" wrapText="1"/>
    </xf>
    <xf numFmtId="0" fontId="9" fillId="13" borderId="35" xfId="0" applyFont="1" applyFill="1" applyBorder="1" applyAlignment="1">
      <alignment horizontal="center" vertical="center" wrapText="1"/>
    </xf>
    <xf numFmtId="0" fontId="10" fillId="13" borderId="48" xfId="0" applyFont="1" applyFill="1" applyBorder="1" applyAlignment="1">
      <alignment horizontal="center" vertical="center" wrapText="1"/>
    </xf>
    <xf numFmtId="0" fontId="10" fillId="13" borderId="49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left" vertical="center" wrapText="1"/>
    </xf>
    <xf numFmtId="0" fontId="10" fillId="0" borderId="49" xfId="0" applyFont="1" applyBorder="1" applyAlignment="1">
      <alignment horizontal="justify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/>
    </xf>
    <xf numFmtId="0" fontId="10" fillId="0" borderId="49" xfId="0" applyFont="1" applyBorder="1" applyAlignment="1">
      <alignment horizontal="justify" vertical="center"/>
    </xf>
    <xf numFmtId="0" fontId="11" fillId="0" borderId="48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justify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9" fillId="13" borderId="40" xfId="0" applyFont="1" applyFill="1" applyBorder="1" applyAlignment="1">
      <alignment horizontal="center" vertical="center" wrapText="1"/>
    </xf>
    <xf numFmtId="0" fontId="9" fillId="13" borderId="66" xfId="0" applyFont="1" applyFill="1" applyBorder="1" applyAlignment="1">
      <alignment horizontal="center" vertical="center" wrapText="1"/>
    </xf>
    <xf numFmtId="0" fontId="9" fillId="13" borderId="67" xfId="0" applyFont="1" applyFill="1" applyBorder="1" applyAlignment="1">
      <alignment horizontal="center" vertical="center" wrapText="1"/>
    </xf>
    <xf numFmtId="0" fontId="9" fillId="13" borderId="46" xfId="0" applyFont="1" applyFill="1" applyBorder="1" applyAlignment="1">
      <alignment horizontal="center" vertical="center" wrapText="1"/>
    </xf>
    <xf numFmtId="0" fontId="9" fillId="13" borderId="68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22" borderId="51" xfId="0" applyFont="1" applyFill="1" applyBorder="1" applyAlignment="1">
      <alignment horizontal="justify" vertical="center" wrapText="1"/>
    </xf>
    <xf numFmtId="0" fontId="9" fillId="22" borderId="45" xfId="0" applyFont="1" applyFill="1" applyBorder="1" applyAlignment="1">
      <alignment horizontal="justify" vertical="center" wrapText="1"/>
    </xf>
    <xf numFmtId="0" fontId="9" fillId="22" borderId="35" xfId="0" applyFont="1" applyFill="1" applyBorder="1" applyAlignment="1">
      <alignment horizontal="justify" vertical="center" wrapText="1"/>
    </xf>
    <xf numFmtId="0" fontId="9" fillId="22" borderId="47" xfId="0" applyFont="1" applyFill="1" applyBorder="1" applyAlignment="1">
      <alignment horizontal="justify" vertical="center" wrapText="1"/>
    </xf>
    <xf numFmtId="0" fontId="9" fillId="22" borderId="67" xfId="0" applyFont="1" applyFill="1" applyBorder="1" applyAlignment="1">
      <alignment horizontal="justify" vertical="center" wrapText="1"/>
    </xf>
    <xf numFmtId="0" fontId="9" fillId="22" borderId="1" xfId="0" applyFont="1" applyFill="1" applyBorder="1" applyAlignment="1">
      <alignment horizontal="justify" vertical="center" wrapText="1"/>
    </xf>
    <xf numFmtId="0" fontId="9" fillId="22" borderId="69" xfId="0" applyFont="1" applyFill="1" applyBorder="1" applyAlignment="1">
      <alignment horizontal="justify" vertical="center" wrapText="1"/>
    </xf>
    <xf numFmtId="0" fontId="10" fillId="0" borderId="52" xfId="0" applyFont="1" applyBorder="1" applyAlignment="1">
      <alignment horizontal="justify" vertical="center" wrapText="1"/>
    </xf>
    <xf numFmtId="0" fontId="4" fillId="4" borderId="26" xfId="0" applyFont="1" applyFill="1" applyBorder="1" applyAlignment="1">
      <alignment horizontal="left" vertical="center"/>
    </xf>
    <xf numFmtId="0" fontId="4" fillId="4" borderId="27" xfId="0" applyFont="1" applyFill="1" applyBorder="1" applyAlignment="1">
      <alignment horizontal="left" vertical="center"/>
    </xf>
    <xf numFmtId="0" fontId="4" fillId="4" borderId="57" xfId="0" applyFont="1" applyFill="1" applyBorder="1" applyAlignment="1">
      <alignment horizontal="left" vertical="center"/>
    </xf>
    <xf numFmtId="0" fontId="1" fillId="6" borderId="16" xfId="0" applyFont="1" applyFill="1" applyBorder="1" applyAlignment="1">
      <alignment horizontal="left"/>
    </xf>
    <xf numFmtId="0" fontId="1" fillId="6" borderId="17" xfId="0" applyFont="1" applyFill="1" applyBorder="1" applyAlignment="1">
      <alignment horizontal="left"/>
    </xf>
    <xf numFmtId="0" fontId="1" fillId="6" borderId="18" xfId="0" applyFont="1" applyFill="1" applyBorder="1" applyAlignment="1">
      <alignment horizontal="left"/>
    </xf>
    <xf numFmtId="0" fontId="1" fillId="14" borderId="16" xfId="0" applyFont="1" applyFill="1" applyBorder="1"/>
    <xf numFmtId="0" fontId="1" fillId="14" borderId="17" xfId="0" applyFont="1" applyFill="1" applyBorder="1"/>
    <xf numFmtId="0" fontId="20" fillId="14" borderId="17" xfId="0" applyFont="1" applyFill="1" applyBorder="1"/>
    <xf numFmtId="0" fontId="4" fillId="6" borderId="16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left" vertical="center"/>
    </xf>
    <xf numFmtId="0" fontId="1" fillId="14" borderId="17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left" vertical="center"/>
    </xf>
    <xf numFmtId="0" fontId="4" fillId="7" borderId="12" xfId="0" applyFont="1" applyFill="1" applyBorder="1" applyAlignment="1">
      <alignment horizontal="left" vertical="center"/>
    </xf>
    <xf numFmtId="0" fontId="4" fillId="7" borderId="34" xfId="0" applyFont="1" applyFill="1" applyBorder="1" applyAlignment="1">
      <alignment horizontal="left" vertical="center"/>
    </xf>
    <xf numFmtId="0" fontId="4" fillId="7" borderId="61" xfId="0" applyFont="1" applyFill="1" applyBorder="1" applyAlignment="1">
      <alignment horizontal="left" vertical="center"/>
    </xf>
    <xf numFmtId="0" fontId="4" fillId="6" borderId="12" xfId="0" applyFont="1" applyFill="1" applyBorder="1" applyAlignment="1">
      <alignment horizontal="left" vertical="center"/>
    </xf>
    <xf numFmtId="0" fontId="4" fillId="7" borderId="16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7" fillId="4" borderId="70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right" vertical="center"/>
    </xf>
    <xf numFmtId="0" fontId="7" fillId="8" borderId="25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horizontal="left" vertical="center" wrapText="1"/>
    </xf>
    <xf numFmtId="0" fontId="4" fillId="14" borderId="12" xfId="0" applyFont="1" applyFill="1" applyBorder="1" applyAlignment="1">
      <alignment vertical="center"/>
    </xf>
    <xf numFmtId="164" fontId="4" fillId="14" borderId="43" xfId="0" applyNumberFormat="1" applyFont="1" applyFill="1" applyBorder="1" applyAlignment="1">
      <alignment horizontal="center" vertical="center"/>
    </xf>
    <xf numFmtId="164" fontId="4" fillId="14" borderId="33" xfId="0" applyNumberFormat="1" applyFont="1" applyFill="1" applyBorder="1" applyAlignment="1">
      <alignment horizontal="center" vertical="center"/>
    </xf>
    <xf numFmtId="164" fontId="4" fillId="14" borderId="53" xfId="0" applyNumberFormat="1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left" vertical="center"/>
    </xf>
    <xf numFmtId="0" fontId="4" fillId="6" borderId="57" xfId="0" applyFont="1" applyFill="1" applyBorder="1" applyAlignment="1">
      <alignment horizontal="left" vertical="center"/>
    </xf>
    <xf numFmtId="164" fontId="4" fillId="6" borderId="43" xfId="0" applyNumberFormat="1" applyFont="1" applyFill="1" applyBorder="1" applyAlignment="1">
      <alignment horizontal="center" vertical="center"/>
    </xf>
    <xf numFmtId="164" fontId="4" fillId="6" borderId="33" xfId="0" applyNumberFormat="1" applyFont="1" applyFill="1" applyBorder="1" applyAlignment="1">
      <alignment horizontal="center" vertical="center"/>
    </xf>
    <xf numFmtId="164" fontId="4" fillId="6" borderId="53" xfId="0" applyNumberFormat="1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right" vertical="center"/>
    </xf>
    <xf numFmtId="0" fontId="4" fillId="6" borderId="25" xfId="0" applyFont="1" applyFill="1" applyBorder="1" applyAlignment="1">
      <alignment horizontal="left" vertical="center"/>
    </xf>
    <xf numFmtId="0" fontId="4" fillId="6" borderId="59" xfId="0" applyFont="1" applyFill="1" applyBorder="1" applyAlignment="1">
      <alignment horizontal="left" vertical="center"/>
    </xf>
    <xf numFmtId="0" fontId="4" fillId="14" borderId="25" xfId="0" applyFont="1" applyFill="1" applyBorder="1" applyAlignment="1">
      <alignment vertical="center"/>
    </xf>
    <xf numFmtId="164" fontId="7" fillId="0" borderId="25" xfId="0" applyNumberFormat="1" applyFont="1" applyBorder="1" applyAlignment="1">
      <alignment horizontal="center" vertical="center" wrapText="1"/>
    </xf>
    <xf numFmtId="164" fontId="1" fillId="15" borderId="33" xfId="0" applyNumberFormat="1" applyFont="1" applyFill="1" applyBorder="1" applyAlignment="1">
      <alignment horizontal="center" vertical="center"/>
    </xf>
    <xf numFmtId="164" fontId="1" fillId="15" borderId="53" xfId="0" applyNumberFormat="1" applyFont="1" applyFill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wrapText="1"/>
    </xf>
    <xf numFmtId="0" fontId="1" fillId="14" borderId="0" xfId="0" applyFont="1" applyFill="1" applyBorder="1" applyAlignment="1">
      <alignment vertical="center"/>
    </xf>
    <xf numFmtId="164" fontId="4" fillId="11" borderId="53" xfId="0" applyNumberFormat="1" applyFont="1" applyFill="1" applyBorder="1" applyAlignment="1">
      <alignment horizontal="center" vertical="center"/>
    </xf>
    <xf numFmtId="0" fontId="4" fillId="14" borderId="59" xfId="0" applyFont="1" applyFill="1" applyBorder="1" applyAlignment="1">
      <alignment vertical="center"/>
    </xf>
    <xf numFmtId="164" fontId="7" fillId="0" borderId="59" xfId="0" applyNumberFormat="1" applyFont="1" applyBorder="1" applyAlignment="1">
      <alignment horizontal="center" vertical="center" wrapText="1"/>
    </xf>
    <xf numFmtId="164" fontId="7" fillId="0" borderId="44" xfId="0" applyNumberFormat="1" applyFont="1" applyBorder="1" applyAlignment="1">
      <alignment horizontal="center" vertical="center" wrapText="1"/>
    </xf>
    <xf numFmtId="164" fontId="7" fillId="0" borderId="44" xfId="0" applyNumberFormat="1" applyFont="1" applyBorder="1" applyAlignment="1">
      <alignment horizontal="center" vertical="center"/>
    </xf>
    <xf numFmtId="164" fontId="7" fillId="0" borderId="58" xfId="0" applyNumberFormat="1" applyFont="1" applyBorder="1" applyAlignment="1">
      <alignment horizontal="center" vertical="center"/>
    </xf>
    <xf numFmtId="0" fontId="4" fillId="4" borderId="22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3</xdr:row>
      <xdr:rowOff>129886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1E99737-8EBD-4CEE-A70E-2D5B7B448381}"/>
            </a:ext>
          </a:extLst>
        </xdr:cNvPr>
        <xdr:cNvSpPr txBox="1"/>
      </xdr:nvSpPr>
      <xdr:spPr>
        <a:xfrm>
          <a:off x="14887575" y="99666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lt-LT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L114"/>
  <sheetViews>
    <sheetView topLeftCell="A5" zoomScale="70" zoomScaleNormal="70" workbookViewId="0">
      <selection activeCell="J26" sqref="J26:J28"/>
    </sheetView>
  </sheetViews>
  <sheetFormatPr defaultRowHeight="15" x14ac:dyDescent="0.25"/>
  <cols>
    <col min="1" max="4" width="3.42578125" customWidth="1"/>
    <col min="5" max="5" width="3.5703125" customWidth="1"/>
    <col min="6" max="6" width="25" customWidth="1"/>
    <col min="7" max="7" width="16.42578125" customWidth="1"/>
    <col min="8" max="8" width="11.7109375" customWidth="1"/>
    <col min="9" max="9" width="48.28515625" customWidth="1"/>
    <col min="10" max="10" width="27.140625" customWidth="1"/>
    <col min="11" max="11" width="14" customWidth="1"/>
    <col min="12" max="12" width="14.28515625" customWidth="1"/>
    <col min="13" max="13" width="14.42578125" customWidth="1"/>
    <col min="14" max="14" width="14.7109375" customWidth="1"/>
    <col min="15" max="15" width="21" style="120" customWidth="1"/>
  </cols>
  <sheetData>
    <row r="1" spans="1:15" s="3" customFormat="1" ht="18.75" x14ac:dyDescent="0.3">
      <c r="A1" s="1"/>
      <c r="B1" s="1"/>
      <c r="C1" s="1"/>
      <c r="D1" s="1"/>
      <c r="E1" s="1"/>
      <c r="F1" s="2"/>
      <c r="G1" s="2"/>
      <c r="H1" s="1"/>
      <c r="I1" s="1"/>
      <c r="J1" s="1"/>
      <c r="K1" s="1"/>
      <c r="L1" s="1"/>
      <c r="M1" s="36"/>
      <c r="N1" s="36"/>
      <c r="O1" s="116"/>
    </row>
    <row r="2" spans="1:15" s="3" customFormat="1" ht="18.75" x14ac:dyDescent="0.3">
      <c r="A2" s="173" t="s">
        <v>78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16"/>
    </row>
    <row r="3" spans="1:15" s="3" customFormat="1" ht="18.75" x14ac:dyDescent="0.3">
      <c r="A3" s="174" t="s">
        <v>79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16"/>
    </row>
    <row r="4" spans="1:15" s="3" customFormat="1" ht="19.5" thickBot="1" x14ac:dyDescent="0.35">
      <c r="A4" s="175" t="s">
        <v>121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16"/>
    </row>
    <row r="5" spans="1:15" s="3" customFormat="1" ht="44.25" customHeight="1" x14ac:dyDescent="0.3">
      <c r="A5" s="374" t="s">
        <v>0</v>
      </c>
      <c r="B5" s="377" t="s">
        <v>1</v>
      </c>
      <c r="C5" s="377" t="s">
        <v>2</v>
      </c>
      <c r="D5" s="380" t="s">
        <v>3</v>
      </c>
      <c r="E5" s="383" t="s">
        <v>4</v>
      </c>
      <c r="F5" s="359" t="s">
        <v>83</v>
      </c>
      <c r="G5" s="359" t="s">
        <v>84</v>
      </c>
      <c r="H5" s="359" t="s">
        <v>5</v>
      </c>
      <c r="I5" s="359" t="s">
        <v>6</v>
      </c>
      <c r="J5" s="362" t="s">
        <v>7</v>
      </c>
      <c r="K5" s="365" t="s">
        <v>8</v>
      </c>
      <c r="L5" s="368" t="s">
        <v>80</v>
      </c>
      <c r="M5" s="353" t="s">
        <v>81</v>
      </c>
      <c r="N5" s="356" t="s">
        <v>82</v>
      </c>
      <c r="O5" s="116"/>
    </row>
    <row r="6" spans="1:15" s="3" customFormat="1" ht="43.5" customHeight="1" x14ac:dyDescent="0.3">
      <c r="A6" s="375"/>
      <c r="B6" s="378"/>
      <c r="C6" s="378"/>
      <c r="D6" s="381"/>
      <c r="E6" s="384"/>
      <c r="F6" s="360"/>
      <c r="G6" s="360"/>
      <c r="H6" s="360"/>
      <c r="I6" s="360"/>
      <c r="J6" s="363"/>
      <c r="K6" s="366"/>
      <c r="L6" s="369"/>
      <c r="M6" s="354"/>
      <c r="N6" s="357"/>
      <c r="O6" s="116"/>
    </row>
    <row r="7" spans="1:15" s="3" customFormat="1" ht="47.25" customHeight="1" thickBot="1" x14ac:dyDescent="0.35">
      <c r="A7" s="376"/>
      <c r="B7" s="379"/>
      <c r="C7" s="379"/>
      <c r="D7" s="382"/>
      <c r="E7" s="385"/>
      <c r="F7" s="361"/>
      <c r="G7" s="361"/>
      <c r="H7" s="361"/>
      <c r="I7" s="361"/>
      <c r="J7" s="364"/>
      <c r="K7" s="367"/>
      <c r="L7" s="370"/>
      <c r="M7" s="355"/>
      <c r="N7" s="358"/>
      <c r="O7" s="116"/>
    </row>
    <row r="8" spans="1:15" s="3" customFormat="1" ht="18.75" x14ac:dyDescent="0.3">
      <c r="A8" s="87">
        <v>7</v>
      </c>
      <c r="B8" s="4">
        <v>1</v>
      </c>
      <c r="C8" s="5"/>
      <c r="D8" s="6"/>
      <c r="E8" s="7"/>
      <c r="F8" s="431" t="s">
        <v>90</v>
      </c>
      <c r="G8" s="432"/>
      <c r="H8" s="432"/>
      <c r="I8" s="432"/>
      <c r="J8" s="432"/>
      <c r="K8" s="432"/>
      <c r="L8" s="432"/>
      <c r="M8" s="432"/>
      <c r="N8" s="433"/>
      <c r="O8" s="116"/>
    </row>
    <row r="9" spans="1:15" s="3" customFormat="1" ht="18.75" x14ac:dyDescent="0.3">
      <c r="A9" s="88">
        <v>7</v>
      </c>
      <c r="B9" s="8">
        <v>1</v>
      </c>
      <c r="C9" s="9">
        <v>1</v>
      </c>
      <c r="D9" s="10"/>
      <c r="E9" s="9" t="s">
        <v>9</v>
      </c>
      <c r="F9" s="434" t="s">
        <v>91</v>
      </c>
      <c r="G9" s="435"/>
      <c r="H9" s="435"/>
      <c r="I9" s="435"/>
      <c r="J9" s="435"/>
      <c r="K9" s="435"/>
      <c r="L9" s="435"/>
      <c r="M9" s="435"/>
      <c r="N9" s="436"/>
      <c r="O9" s="116"/>
    </row>
    <row r="10" spans="1:15" s="3" customFormat="1" ht="18.75" x14ac:dyDescent="0.3">
      <c r="A10" s="89">
        <v>7</v>
      </c>
      <c r="B10" s="11">
        <v>1</v>
      </c>
      <c r="C10" s="11">
        <v>1</v>
      </c>
      <c r="D10" s="43">
        <v>1</v>
      </c>
      <c r="E10" s="44"/>
      <c r="F10" s="437" t="s">
        <v>10</v>
      </c>
      <c r="G10" s="438"/>
      <c r="H10" s="439"/>
      <c r="I10" s="439"/>
      <c r="J10" s="439"/>
      <c r="K10" s="439"/>
      <c r="L10" s="45"/>
      <c r="M10" s="45"/>
      <c r="N10" s="90"/>
      <c r="O10" s="116"/>
    </row>
    <row r="11" spans="1:15" s="3" customFormat="1" ht="18.75" x14ac:dyDescent="0.3">
      <c r="A11" s="391">
        <v>7</v>
      </c>
      <c r="B11" s="396">
        <v>1</v>
      </c>
      <c r="C11" s="396">
        <v>1</v>
      </c>
      <c r="D11" s="395">
        <v>1</v>
      </c>
      <c r="E11" s="392">
        <v>1</v>
      </c>
      <c r="F11" s="255" t="s">
        <v>92</v>
      </c>
      <c r="G11" s="203" t="s">
        <v>182</v>
      </c>
      <c r="H11" s="388" t="s">
        <v>11</v>
      </c>
      <c r="I11" s="255" t="s">
        <v>216</v>
      </c>
      <c r="J11" s="334" t="s">
        <v>12</v>
      </c>
      <c r="K11" s="16" t="s">
        <v>13</v>
      </c>
      <c r="L11" s="37">
        <v>0</v>
      </c>
      <c r="M11" s="37">
        <v>0</v>
      </c>
      <c r="N11" s="91">
        <v>0</v>
      </c>
      <c r="O11" s="117"/>
    </row>
    <row r="12" spans="1:15" s="3" customFormat="1" ht="19.5" thickBot="1" x14ac:dyDescent="0.35">
      <c r="A12" s="391"/>
      <c r="B12" s="396"/>
      <c r="C12" s="396"/>
      <c r="D12" s="395"/>
      <c r="E12" s="393"/>
      <c r="F12" s="321"/>
      <c r="G12" s="203"/>
      <c r="H12" s="322"/>
      <c r="I12" s="321"/>
      <c r="J12" s="386"/>
      <c r="K12" s="14" t="s">
        <v>14</v>
      </c>
      <c r="L12" s="37">
        <v>0</v>
      </c>
      <c r="M12" s="37">
        <v>0</v>
      </c>
      <c r="N12" s="91">
        <v>0</v>
      </c>
      <c r="O12" s="116"/>
    </row>
    <row r="13" spans="1:15" s="3" customFormat="1" ht="19.5" thickBot="1" x14ac:dyDescent="0.35">
      <c r="A13" s="391"/>
      <c r="B13" s="396"/>
      <c r="C13" s="396"/>
      <c r="D13" s="395"/>
      <c r="E13" s="393"/>
      <c r="F13" s="321"/>
      <c r="G13" s="203"/>
      <c r="H13" s="389"/>
      <c r="I13" s="390"/>
      <c r="J13" s="351"/>
      <c r="K13" s="55" t="s">
        <v>15</v>
      </c>
      <c r="L13" s="48">
        <f>SUM(L11:L12)</f>
        <v>0</v>
      </c>
      <c r="M13" s="48">
        <f>SUM(M11:M12)</f>
        <v>0</v>
      </c>
      <c r="N13" s="56">
        <f>SUM(N11:N12)</f>
        <v>0</v>
      </c>
      <c r="O13" s="116"/>
    </row>
    <row r="14" spans="1:15" s="3" customFormat="1" ht="18.75" x14ac:dyDescent="0.3">
      <c r="A14" s="391"/>
      <c r="B14" s="396"/>
      <c r="C14" s="396"/>
      <c r="D14" s="395"/>
      <c r="E14" s="393"/>
      <c r="F14" s="321"/>
      <c r="G14" s="203" t="s">
        <v>182</v>
      </c>
      <c r="H14" s="334" t="s">
        <v>16</v>
      </c>
      <c r="I14" s="255" t="s">
        <v>199</v>
      </c>
      <c r="J14" s="334" t="s">
        <v>12</v>
      </c>
      <c r="K14" s="54" t="s">
        <v>13</v>
      </c>
      <c r="L14" s="37">
        <v>0</v>
      </c>
      <c r="M14" s="37">
        <v>0</v>
      </c>
      <c r="N14" s="91">
        <v>0</v>
      </c>
      <c r="O14" s="116"/>
    </row>
    <row r="15" spans="1:15" s="3" customFormat="1" ht="19.5" thickBot="1" x14ac:dyDescent="0.35">
      <c r="A15" s="391"/>
      <c r="B15" s="396"/>
      <c r="C15" s="396"/>
      <c r="D15" s="395"/>
      <c r="E15" s="393"/>
      <c r="F15" s="321"/>
      <c r="G15" s="203"/>
      <c r="H15" s="213"/>
      <c r="I15" s="198"/>
      <c r="J15" s="213"/>
      <c r="K15" s="14" t="s">
        <v>14</v>
      </c>
      <c r="L15" s="37">
        <v>0</v>
      </c>
      <c r="M15" s="37">
        <v>0</v>
      </c>
      <c r="N15" s="91">
        <v>0</v>
      </c>
      <c r="O15" s="116"/>
    </row>
    <row r="16" spans="1:15" s="3" customFormat="1" ht="19.5" thickBot="1" x14ac:dyDescent="0.35">
      <c r="A16" s="391"/>
      <c r="B16" s="396"/>
      <c r="C16" s="396"/>
      <c r="D16" s="395"/>
      <c r="E16" s="393"/>
      <c r="F16" s="321"/>
      <c r="G16" s="203"/>
      <c r="H16" s="18"/>
      <c r="I16" s="305"/>
      <c r="J16" s="351"/>
      <c r="K16" s="55" t="s">
        <v>15</v>
      </c>
      <c r="L16" s="48">
        <f>SUM(L14:L15)</f>
        <v>0</v>
      </c>
      <c r="M16" s="48">
        <f>SUM(M14:M15)</f>
        <v>0</v>
      </c>
      <c r="N16" s="56">
        <f>SUM(N14:N15)</f>
        <v>0</v>
      </c>
      <c r="O16" s="116"/>
    </row>
    <row r="17" spans="1:15" s="3" customFormat="1" ht="18.75" x14ac:dyDescent="0.3">
      <c r="A17" s="391"/>
      <c r="B17" s="396"/>
      <c r="C17" s="396"/>
      <c r="D17" s="395"/>
      <c r="E17" s="393"/>
      <c r="F17" s="321"/>
      <c r="G17" s="203" t="s">
        <v>182</v>
      </c>
      <c r="H17" s="203" t="s">
        <v>17</v>
      </c>
      <c r="I17" s="244" t="s">
        <v>200</v>
      </c>
      <c r="J17" s="203" t="s">
        <v>12</v>
      </c>
      <c r="K17" s="54" t="s">
        <v>219</v>
      </c>
      <c r="L17" s="37">
        <v>0.7</v>
      </c>
      <c r="M17" s="37">
        <v>0</v>
      </c>
      <c r="N17" s="91">
        <v>0</v>
      </c>
      <c r="O17" s="116"/>
    </row>
    <row r="18" spans="1:15" s="3" customFormat="1" ht="18.75" x14ac:dyDescent="0.3">
      <c r="A18" s="391"/>
      <c r="B18" s="396"/>
      <c r="C18" s="396"/>
      <c r="D18" s="395"/>
      <c r="E18" s="393"/>
      <c r="F18" s="321"/>
      <c r="G18" s="203"/>
      <c r="H18" s="348"/>
      <c r="I18" s="348"/>
      <c r="J18" s="348"/>
      <c r="K18" s="14" t="s">
        <v>14</v>
      </c>
      <c r="L18" s="37">
        <v>0</v>
      </c>
      <c r="M18" s="37">
        <v>0</v>
      </c>
      <c r="N18" s="91">
        <v>0</v>
      </c>
      <c r="O18" s="116"/>
    </row>
    <row r="19" spans="1:15" s="3" customFormat="1" ht="19.5" thickBot="1" x14ac:dyDescent="0.35">
      <c r="A19" s="391"/>
      <c r="B19" s="396"/>
      <c r="C19" s="396"/>
      <c r="D19" s="395"/>
      <c r="E19" s="393"/>
      <c r="F19" s="321"/>
      <c r="G19" s="203"/>
      <c r="H19" s="349"/>
      <c r="I19" s="349"/>
      <c r="J19" s="350"/>
      <c r="K19" s="142" t="s">
        <v>13</v>
      </c>
      <c r="L19" s="143">
        <v>0.1</v>
      </c>
      <c r="M19" s="143">
        <v>0</v>
      </c>
      <c r="N19" s="144">
        <v>0</v>
      </c>
      <c r="O19" s="116"/>
    </row>
    <row r="20" spans="1:15" s="3" customFormat="1" ht="19.5" thickBot="1" x14ac:dyDescent="0.35">
      <c r="A20" s="391"/>
      <c r="B20" s="396"/>
      <c r="C20" s="396"/>
      <c r="D20" s="395"/>
      <c r="E20" s="393"/>
      <c r="F20" s="321"/>
      <c r="G20" s="203"/>
      <c r="H20" s="349"/>
      <c r="I20" s="349"/>
      <c r="J20" s="350"/>
      <c r="K20" s="57" t="s">
        <v>15</v>
      </c>
      <c r="L20" s="58">
        <f>SUM(L17:L19)</f>
        <v>0.79999999999999993</v>
      </c>
      <c r="M20" s="58">
        <f>SUM(M17:M19)</f>
        <v>0</v>
      </c>
      <c r="N20" s="59">
        <f>SUM(N17:N19)</f>
        <v>0</v>
      </c>
      <c r="O20" s="116"/>
    </row>
    <row r="21" spans="1:15" s="3" customFormat="1" ht="19.5" thickBot="1" x14ac:dyDescent="0.35">
      <c r="A21" s="391"/>
      <c r="B21" s="396"/>
      <c r="C21" s="396"/>
      <c r="D21" s="395"/>
      <c r="E21" s="394"/>
      <c r="F21" s="387"/>
      <c r="G21" s="352"/>
      <c r="H21" s="371" t="s">
        <v>19</v>
      </c>
      <c r="I21" s="372"/>
      <c r="J21" s="372"/>
      <c r="K21" s="373"/>
      <c r="L21" s="60">
        <f>L13+L16+L20</f>
        <v>0.79999999999999993</v>
      </c>
      <c r="M21" s="60">
        <f>SUM(M20,M16,M13)</f>
        <v>0</v>
      </c>
      <c r="N21" s="61">
        <f>SUM(N20,N16,N13)</f>
        <v>0</v>
      </c>
      <c r="O21" s="116"/>
    </row>
    <row r="22" spans="1:15" s="3" customFormat="1" ht="19.5" thickBot="1" x14ac:dyDescent="0.35">
      <c r="A22" s="93">
        <v>7</v>
      </c>
      <c r="B22" s="52">
        <v>1</v>
      </c>
      <c r="C22" s="52">
        <v>1</v>
      </c>
      <c r="D22" s="53">
        <v>1</v>
      </c>
      <c r="E22" s="53"/>
      <c r="F22" s="344" t="s">
        <v>20</v>
      </c>
      <c r="G22" s="345"/>
      <c r="H22" s="346"/>
      <c r="I22" s="346"/>
      <c r="J22" s="346"/>
      <c r="K22" s="346"/>
      <c r="L22" s="458">
        <f>L21</f>
        <v>0.79999999999999993</v>
      </c>
      <c r="M22" s="459">
        <f t="shared" ref="M22:N23" si="0">SUM(M21)</f>
        <v>0</v>
      </c>
      <c r="N22" s="460">
        <f t="shared" si="0"/>
        <v>0</v>
      </c>
      <c r="O22" s="116"/>
    </row>
    <row r="23" spans="1:15" s="3" customFormat="1" ht="19.5" thickBot="1" x14ac:dyDescent="0.35">
      <c r="A23" s="94">
        <v>7</v>
      </c>
      <c r="B23" s="21">
        <v>1</v>
      </c>
      <c r="C23" s="21">
        <v>1</v>
      </c>
      <c r="D23" s="21"/>
      <c r="E23" s="21"/>
      <c r="F23" s="22"/>
      <c r="G23" s="22"/>
      <c r="H23" s="22"/>
      <c r="I23" s="22"/>
      <c r="J23" s="347" t="s">
        <v>21</v>
      </c>
      <c r="K23" s="347"/>
      <c r="L23" s="463">
        <f>L22</f>
        <v>0.79999999999999993</v>
      </c>
      <c r="M23" s="464">
        <f t="shared" si="0"/>
        <v>0</v>
      </c>
      <c r="N23" s="465">
        <f t="shared" si="0"/>
        <v>0</v>
      </c>
      <c r="O23" s="116"/>
    </row>
    <row r="24" spans="1:15" s="3" customFormat="1" ht="18.75" x14ac:dyDescent="0.3">
      <c r="A24" s="88">
        <v>7</v>
      </c>
      <c r="B24" s="8">
        <v>1</v>
      </c>
      <c r="C24" s="8">
        <v>2</v>
      </c>
      <c r="D24" s="10"/>
      <c r="E24" s="9" t="s">
        <v>9</v>
      </c>
      <c r="F24" s="440" t="s">
        <v>22</v>
      </c>
      <c r="G24" s="441"/>
      <c r="H24" s="441"/>
      <c r="I24" s="441"/>
      <c r="J24" s="441"/>
      <c r="K24" s="441"/>
      <c r="L24" s="461"/>
      <c r="M24" s="461"/>
      <c r="N24" s="462"/>
      <c r="O24" s="116"/>
    </row>
    <row r="25" spans="1:15" s="3" customFormat="1" ht="18.75" x14ac:dyDescent="0.3">
      <c r="A25" s="89">
        <v>7</v>
      </c>
      <c r="B25" s="11">
        <v>1</v>
      </c>
      <c r="C25" s="11">
        <v>2</v>
      </c>
      <c r="D25" s="43">
        <v>4</v>
      </c>
      <c r="E25" s="44"/>
      <c r="F25" s="475" t="s">
        <v>23</v>
      </c>
      <c r="G25" s="475"/>
      <c r="H25" s="442"/>
      <c r="I25" s="442"/>
      <c r="J25" s="443"/>
      <c r="K25" s="444"/>
      <c r="L25" s="445"/>
      <c r="M25" s="445"/>
      <c r="N25" s="446"/>
      <c r="O25" s="122"/>
    </row>
    <row r="26" spans="1:15" s="3" customFormat="1" ht="18.75" x14ac:dyDescent="0.3">
      <c r="A26" s="267">
        <v>7</v>
      </c>
      <c r="B26" s="326">
        <v>1</v>
      </c>
      <c r="C26" s="326">
        <v>2</v>
      </c>
      <c r="D26" s="273">
        <v>4</v>
      </c>
      <c r="E26" s="339">
        <v>1</v>
      </c>
      <c r="F26" s="275" t="s">
        <v>93</v>
      </c>
      <c r="G26" s="195" t="s">
        <v>184</v>
      </c>
      <c r="H26" s="332" t="s">
        <v>24</v>
      </c>
      <c r="I26" s="244" t="s">
        <v>25</v>
      </c>
      <c r="J26" s="304" t="s">
        <v>264</v>
      </c>
      <c r="K26" s="203" t="s">
        <v>13</v>
      </c>
      <c r="L26" s="335">
        <v>7.1</v>
      </c>
      <c r="M26" s="328">
        <v>8</v>
      </c>
      <c r="N26" s="330">
        <v>10</v>
      </c>
      <c r="O26" s="116"/>
    </row>
    <row r="27" spans="1:15" s="3" customFormat="1" ht="19.5" thickBot="1" x14ac:dyDescent="0.35">
      <c r="A27" s="268"/>
      <c r="B27" s="336"/>
      <c r="C27" s="336"/>
      <c r="D27" s="274"/>
      <c r="E27" s="339"/>
      <c r="F27" s="254"/>
      <c r="G27" s="195"/>
      <c r="H27" s="332"/>
      <c r="I27" s="244"/>
      <c r="J27" s="304"/>
      <c r="K27" s="334"/>
      <c r="L27" s="240"/>
      <c r="M27" s="329"/>
      <c r="N27" s="331"/>
      <c r="O27" s="116"/>
    </row>
    <row r="28" spans="1:15" s="3" customFormat="1" ht="19.5" thickBot="1" x14ac:dyDescent="0.35">
      <c r="A28" s="268"/>
      <c r="B28" s="336"/>
      <c r="C28" s="336"/>
      <c r="D28" s="274"/>
      <c r="E28" s="339"/>
      <c r="F28" s="254"/>
      <c r="G28" s="195"/>
      <c r="H28" s="333"/>
      <c r="I28" s="255"/>
      <c r="J28" s="227"/>
      <c r="K28" s="137" t="s">
        <v>15</v>
      </c>
      <c r="L28" s="63">
        <f>SUM(L26)</f>
        <v>7.1</v>
      </c>
      <c r="M28" s="63">
        <f>M26</f>
        <v>8</v>
      </c>
      <c r="N28" s="64">
        <f>N26</f>
        <v>10</v>
      </c>
      <c r="O28" s="116"/>
    </row>
    <row r="29" spans="1:15" s="3" customFormat="1" ht="19.5" thickBot="1" x14ac:dyDescent="0.35">
      <c r="A29" s="269"/>
      <c r="B29" s="337"/>
      <c r="C29" s="337"/>
      <c r="D29" s="338"/>
      <c r="E29" s="339"/>
      <c r="F29" s="340"/>
      <c r="G29" s="202"/>
      <c r="H29" s="341" t="s">
        <v>19</v>
      </c>
      <c r="I29" s="342"/>
      <c r="J29" s="342"/>
      <c r="K29" s="343"/>
      <c r="L29" s="65">
        <f>SUM(L28)</f>
        <v>7.1</v>
      </c>
      <c r="M29" s="65">
        <f t="shared" ref="M29:N29" si="1">M28</f>
        <v>8</v>
      </c>
      <c r="N29" s="66">
        <f t="shared" si="1"/>
        <v>10</v>
      </c>
      <c r="O29" s="116"/>
    </row>
    <row r="30" spans="1:15" s="3" customFormat="1" ht="19.5" thickBot="1" x14ac:dyDescent="0.35">
      <c r="A30" s="267">
        <v>7</v>
      </c>
      <c r="B30" s="326">
        <v>1</v>
      </c>
      <c r="C30" s="326">
        <v>2</v>
      </c>
      <c r="D30" s="327">
        <v>4</v>
      </c>
      <c r="E30" s="289">
        <v>2</v>
      </c>
      <c r="F30" s="197" t="s">
        <v>94</v>
      </c>
      <c r="G30" s="195" t="s">
        <v>185</v>
      </c>
      <c r="H30" s="322" t="s">
        <v>29</v>
      </c>
      <c r="I30" s="321" t="s">
        <v>30</v>
      </c>
      <c r="J30" s="322" t="s">
        <v>264</v>
      </c>
      <c r="K30" s="135" t="s">
        <v>13</v>
      </c>
      <c r="L30" s="25">
        <v>25</v>
      </c>
      <c r="M30" s="25">
        <v>25</v>
      </c>
      <c r="N30" s="96">
        <v>25</v>
      </c>
      <c r="O30" s="116"/>
    </row>
    <row r="31" spans="1:15" s="3" customFormat="1" ht="19.5" thickBot="1" x14ac:dyDescent="0.35">
      <c r="A31" s="324"/>
      <c r="B31" s="209"/>
      <c r="C31" s="209"/>
      <c r="D31" s="209"/>
      <c r="E31" s="213"/>
      <c r="F31" s="198"/>
      <c r="G31" s="195"/>
      <c r="H31" s="317"/>
      <c r="I31" s="317"/>
      <c r="J31" s="323"/>
      <c r="K31" s="139" t="s">
        <v>15</v>
      </c>
      <c r="L31" s="49">
        <f>L30</f>
        <v>25</v>
      </c>
      <c r="M31" s="49">
        <f>M30</f>
        <v>25</v>
      </c>
      <c r="N31" s="67">
        <f>N30</f>
        <v>25</v>
      </c>
      <c r="O31" s="116"/>
    </row>
    <row r="32" spans="1:15" s="3" customFormat="1" ht="18.75" x14ac:dyDescent="0.3">
      <c r="A32" s="324"/>
      <c r="B32" s="209"/>
      <c r="C32" s="209"/>
      <c r="D32" s="209"/>
      <c r="E32" s="213"/>
      <c r="F32" s="198"/>
      <c r="G32" s="195" t="s">
        <v>185</v>
      </c>
      <c r="H32" s="312" t="s">
        <v>33</v>
      </c>
      <c r="I32" s="229" t="s">
        <v>34</v>
      </c>
      <c r="J32" s="318" t="s">
        <v>264</v>
      </c>
      <c r="K32" s="32" t="s">
        <v>14</v>
      </c>
      <c r="L32" s="27">
        <v>28.2</v>
      </c>
      <c r="M32" s="27">
        <v>26</v>
      </c>
      <c r="N32" s="97">
        <v>21</v>
      </c>
      <c r="O32" s="116"/>
    </row>
    <row r="33" spans="1:15" s="3" customFormat="1" ht="19.5" thickBot="1" x14ac:dyDescent="0.35">
      <c r="A33" s="324"/>
      <c r="B33" s="209"/>
      <c r="C33" s="209"/>
      <c r="D33" s="209"/>
      <c r="E33" s="213"/>
      <c r="F33" s="198"/>
      <c r="G33" s="195"/>
      <c r="H33" s="313"/>
      <c r="I33" s="233"/>
      <c r="J33" s="319"/>
      <c r="K33" s="15" t="s">
        <v>13</v>
      </c>
      <c r="L33" s="23">
        <v>34.200000000000003</v>
      </c>
      <c r="M33" s="23">
        <v>33</v>
      </c>
      <c r="N33" s="98">
        <v>26</v>
      </c>
      <c r="O33" s="116"/>
    </row>
    <row r="34" spans="1:15" s="3" customFormat="1" ht="19.5" thickBot="1" x14ac:dyDescent="0.35">
      <c r="A34" s="324"/>
      <c r="B34" s="209"/>
      <c r="C34" s="209"/>
      <c r="D34" s="209"/>
      <c r="E34" s="213"/>
      <c r="F34" s="198"/>
      <c r="G34" s="195"/>
      <c r="H34" s="316"/>
      <c r="I34" s="317"/>
      <c r="J34" s="320"/>
      <c r="K34" s="139" t="s">
        <v>15</v>
      </c>
      <c r="L34" s="49">
        <f>SUM(L32:L33)</f>
        <v>62.400000000000006</v>
      </c>
      <c r="M34" s="49">
        <f>SUM(M32:M33)</f>
        <v>59</v>
      </c>
      <c r="N34" s="67">
        <f>SUM(N32:N33)</f>
        <v>47</v>
      </c>
      <c r="O34" s="116"/>
    </row>
    <row r="35" spans="1:15" s="3" customFormat="1" ht="18.75" x14ac:dyDescent="0.3">
      <c r="A35" s="324"/>
      <c r="B35" s="209"/>
      <c r="C35" s="209"/>
      <c r="D35" s="209"/>
      <c r="E35" s="213"/>
      <c r="F35" s="198"/>
      <c r="G35" s="195" t="s">
        <v>185</v>
      </c>
      <c r="H35" s="312" t="s">
        <v>36</v>
      </c>
      <c r="I35" s="229" t="s">
        <v>37</v>
      </c>
      <c r="J35" s="256" t="s">
        <v>12</v>
      </c>
      <c r="K35" s="32" t="s">
        <v>14</v>
      </c>
      <c r="L35" s="27">
        <v>0</v>
      </c>
      <c r="M35" s="27">
        <v>0</v>
      </c>
      <c r="N35" s="97">
        <v>0</v>
      </c>
      <c r="O35" s="116"/>
    </row>
    <row r="36" spans="1:15" s="3" customFormat="1" ht="19.5" thickBot="1" x14ac:dyDescent="0.35">
      <c r="A36" s="324"/>
      <c r="B36" s="209"/>
      <c r="C36" s="209"/>
      <c r="D36" s="209"/>
      <c r="E36" s="213"/>
      <c r="F36" s="198"/>
      <c r="G36" s="195"/>
      <c r="H36" s="313"/>
      <c r="I36" s="314"/>
      <c r="J36" s="315"/>
      <c r="K36" s="15" t="s">
        <v>13</v>
      </c>
      <c r="L36" s="23">
        <v>0</v>
      </c>
      <c r="M36" s="23">
        <v>0</v>
      </c>
      <c r="N36" s="98">
        <v>0</v>
      </c>
      <c r="O36" s="116"/>
    </row>
    <row r="37" spans="1:15" s="3" customFormat="1" ht="19.5" thickBot="1" x14ac:dyDescent="0.35">
      <c r="A37" s="324"/>
      <c r="B37" s="209"/>
      <c r="C37" s="209"/>
      <c r="D37" s="209"/>
      <c r="E37" s="213"/>
      <c r="F37" s="198"/>
      <c r="G37" s="195"/>
      <c r="H37" s="313"/>
      <c r="I37" s="314"/>
      <c r="J37" s="228"/>
      <c r="K37" s="139" t="s">
        <v>15</v>
      </c>
      <c r="L37" s="49">
        <f>SUM(L35:L36)</f>
        <v>0</v>
      </c>
      <c r="M37" s="49">
        <f>SUM(M35:M36)</f>
        <v>0</v>
      </c>
      <c r="N37" s="67">
        <f>SUM(N35:N36)</f>
        <v>0</v>
      </c>
      <c r="O37" s="116"/>
    </row>
    <row r="38" spans="1:15" s="3" customFormat="1" ht="19.5" thickBot="1" x14ac:dyDescent="0.35">
      <c r="A38" s="325"/>
      <c r="B38" s="218"/>
      <c r="C38" s="218"/>
      <c r="D38" s="218"/>
      <c r="E38" s="293"/>
      <c r="F38" s="305"/>
      <c r="G38" s="202"/>
      <c r="H38" s="192" t="s">
        <v>19</v>
      </c>
      <c r="I38" s="193"/>
      <c r="J38" s="193"/>
      <c r="K38" s="194"/>
      <c r="L38" s="69">
        <f>L37+L34+L31</f>
        <v>87.4</v>
      </c>
      <c r="M38" s="69">
        <f t="shared" ref="M38:N38" si="2">M37+M34+M31</f>
        <v>84</v>
      </c>
      <c r="N38" s="476">
        <f t="shared" si="2"/>
        <v>72</v>
      </c>
      <c r="O38" s="116"/>
    </row>
    <row r="39" spans="1:15" s="3" customFormat="1" ht="19.5" thickBot="1" x14ac:dyDescent="0.35">
      <c r="A39" s="290">
        <v>7</v>
      </c>
      <c r="B39" s="309">
        <v>1</v>
      </c>
      <c r="C39" s="309">
        <v>2</v>
      </c>
      <c r="D39" s="306">
        <v>4</v>
      </c>
      <c r="E39" s="289">
        <v>3</v>
      </c>
      <c r="F39" s="197" t="s">
        <v>220</v>
      </c>
      <c r="G39" s="195" t="s">
        <v>186</v>
      </c>
      <c r="H39" s="245" t="s">
        <v>38</v>
      </c>
      <c r="I39" s="243" t="s">
        <v>214</v>
      </c>
      <c r="J39" s="245" t="s">
        <v>264</v>
      </c>
      <c r="K39" s="138" t="s">
        <v>13</v>
      </c>
      <c r="L39" s="20">
        <v>3.2</v>
      </c>
      <c r="M39" s="20">
        <v>4</v>
      </c>
      <c r="N39" s="92">
        <v>6</v>
      </c>
      <c r="O39" s="116"/>
    </row>
    <row r="40" spans="1:15" s="3" customFormat="1" ht="19.5" thickBot="1" x14ac:dyDescent="0.35">
      <c r="A40" s="291"/>
      <c r="B40" s="310"/>
      <c r="C40" s="310"/>
      <c r="D40" s="307"/>
      <c r="E40" s="213"/>
      <c r="F40" s="198"/>
      <c r="G40" s="195"/>
      <c r="H40" s="304"/>
      <c r="I40" s="244"/>
      <c r="J40" s="246"/>
      <c r="K40" s="139" t="s">
        <v>15</v>
      </c>
      <c r="L40" s="49">
        <f>SUM(L39)</f>
        <v>3.2</v>
      </c>
      <c r="M40" s="49">
        <f t="shared" ref="M40:N40" si="3">SUM(M39)</f>
        <v>4</v>
      </c>
      <c r="N40" s="67">
        <f t="shared" si="3"/>
        <v>6</v>
      </c>
      <c r="O40" s="116"/>
    </row>
    <row r="41" spans="1:15" s="3" customFormat="1" ht="19.5" thickBot="1" x14ac:dyDescent="0.35">
      <c r="A41" s="291"/>
      <c r="B41" s="310"/>
      <c r="C41" s="310"/>
      <c r="D41" s="307"/>
      <c r="E41" s="213"/>
      <c r="F41" s="198"/>
      <c r="G41" s="195" t="s">
        <v>186</v>
      </c>
      <c r="H41" s="304" t="s">
        <v>41</v>
      </c>
      <c r="I41" s="244" t="s">
        <v>217</v>
      </c>
      <c r="J41" s="304" t="s">
        <v>264</v>
      </c>
      <c r="K41" s="138" t="s">
        <v>13</v>
      </c>
      <c r="L41" s="24">
        <v>5</v>
      </c>
      <c r="M41" s="38">
        <v>5.0999999999999996</v>
      </c>
      <c r="N41" s="99">
        <v>5.5</v>
      </c>
      <c r="O41" s="116"/>
    </row>
    <row r="42" spans="1:15" s="3" customFormat="1" ht="19.5" thickBot="1" x14ac:dyDescent="0.35">
      <c r="A42" s="291"/>
      <c r="B42" s="310"/>
      <c r="C42" s="310"/>
      <c r="D42" s="307"/>
      <c r="E42" s="213"/>
      <c r="F42" s="198"/>
      <c r="G42" s="195"/>
      <c r="H42" s="304"/>
      <c r="I42" s="244"/>
      <c r="J42" s="246"/>
      <c r="K42" s="139" t="s">
        <v>15</v>
      </c>
      <c r="L42" s="49">
        <f>SUM(L41:L41)</f>
        <v>5</v>
      </c>
      <c r="M42" s="49">
        <f>SUM(M41:M41)</f>
        <v>5.0999999999999996</v>
      </c>
      <c r="N42" s="67">
        <f>SUM(N41:N41)</f>
        <v>5.5</v>
      </c>
      <c r="O42" s="116"/>
    </row>
    <row r="43" spans="1:15" s="3" customFormat="1" ht="19.5" thickBot="1" x14ac:dyDescent="0.35">
      <c r="A43" s="291"/>
      <c r="B43" s="310"/>
      <c r="C43" s="310"/>
      <c r="D43" s="307"/>
      <c r="E43" s="213"/>
      <c r="F43" s="198"/>
      <c r="G43" s="195" t="s">
        <v>186</v>
      </c>
      <c r="H43" s="297" t="s">
        <v>44</v>
      </c>
      <c r="I43" s="300" t="s">
        <v>45</v>
      </c>
      <c r="J43" s="297" t="s">
        <v>264</v>
      </c>
      <c r="K43" s="135" t="s">
        <v>13</v>
      </c>
      <c r="L43" s="25">
        <v>4.5</v>
      </c>
      <c r="M43" s="25">
        <v>5</v>
      </c>
      <c r="N43" s="96">
        <v>6</v>
      </c>
      <c r="O43" s="116"/>
    </row>
    <row r="44" spans="1:15" s="3" customFormat="1" ht="19.5" thickBot="1" x14ac:dyDescent="0.35">
      <c r="A44" s="291"/>
      <c r="B44" s="310"/>
      <c r="C44" s="310"/>
      <c r="D44" s="307"/>
      <c r="E44" s="213"/>
      <c r="F44" s="198"/>
      <c r="G44" s="195"/>
      <c r="H44" s="297"/>
      <c r="I44" s="300"/>
      <c r="J44" s="301"/>
      <c r="K44" s="139" t="s">
        <v>15</v>
      </c>
      <c r="L44" s="49">
        <f>SUM(L43)</f>
        <v>4.5</v>
      </c>
      <c r="M44" s="49">
        <f t="shared" ref="M44:N44" si="4">SUM(M43)</f>
        <v>5</v>
      </c>
      <c r="N44" s="67">
        <f t="shared" si="4"/>
        <v>6</v>
      </c>
      <c r="O44" s="116"/>
    </row>
    <row r="45" spans="1:15" s="3" customFormat="1" ht="19.5" thickBot="1" x14ac:dyDescent="0.35">
      <c r="A45" s="291"/>
      <c r="B45" s="310"/>
      <c r="C45" s="310"/>
      <c r="D45" s="307"/>
      <c r="E45" s="213"/>
      <c r="F45" s="198"/>
      <c r="G45" s="195" t="s">
        <v>186</v>
      </c>
      <c r="H45" s="297" t="s">
        <v>47</v>
      </c>
      <c r="I45" s="300" t="s">
        <v>48</v>
      </c>
      <c r="J45" s="297" t="s">
        <v>264</v>
      </c>
      <c r="K45" s="135" t="s">
        <v>13</v>
      </c>
      <c r="L45" s="25">
        <v>12</v>
      </c>
      <c r="M45" s="25">
        <v>15</v>
      </c>
      <c r="N45" s="96">
        <v>15</v>
      </c>
      <c r="O45" s="116"/>
    </row>
    <row r="46" spans="1:15" s="3" customFormat="1" ht="19.5" thickBot="1" x14ac:dyDescent="0.35">
      <c r="A46" s="291"/>
      <c r="B46" s="310"/>
      <c r="C46" s="310"/>
      <c r="D46" s="307"/>
      <c r="E46" s="213"/>
      <c r="F46" s="198"/>
      <c r="G46" s="195"/>
      <c r="H46" s="302"/>
      <c r="I46" s="302"/>
      <c r="J46" s="303"/>
      <c r="K46" s="139" t="s">
        <v>15</v>
      </c>
      <c r="L46" s="49">
        <f>SUM(L45)</f>
        <v>12</v>
      </c>
      <c r="M46" s="49">
        <f t="shared" ref="M46:N46" si="5">SUM(M45)</f>
        <v>15</v>
      </c>
      <c r="N46" s="67">
        <f t="shared" si="5"/>
        <v>15</v>
      </c>
      <c r="O46" s="116"/>
    </row>
    <row r="47" spans="1:15" s="3" customFormat="1" ht="19.5" thickBot="1" x14ac:dyDescent="0.35">
      <c r="A47" s="291"/>
      <c r="B47" s="310"/>
      <c r="C47" s="310"/>
      <c r="D47" s="307"/>
      <c r="E47" s="213"/>
      <c r="F47" s="198"/>
      <c r="G47" s="195" t="s">
        <v>186</v>
      </c>
      <c r="H47" s="297" t="s">
        <v>49</v>
      </c>
      <c r="I47" s="299" t="s">
        <v>50</v>
      </c>
      <c r="J47" s="297" t="s">
        <v>264</v>
      </c>
      <c r="K47" s="32" t="s">
        <v>13</v>
      </c>
      <c r="L47" s="27">
        <v>30</v>
      </c>
      <c r="M47" s="27">
        <v>40</v>
      </c>
      <c r="N47" s="97">
        <v>50</v>
      </c>
      <c r="O47" s="116"/>
    </row>
    <row r="48" spans="1:15" s="3" customFormat="1" ht="19.5" thickBot="1" x14ac:dyDescent="0.35">
      <c r="A48" s="291"/>
      <c r="B48" s="310"/>
      <c r="C48" s="310"/>
      <c r="D48" s="307"/>
      <c r="E48" s="213"/>
      <c r="F48" s="198"/>
      <c r="G48" s="195"/>
      <c r="H48" s="298"/>
      <c r="I48" s="298"/>
      <c r="J48" s="298"/>
      <c r="K48" s="137" t="s">
        <v>15</v>
      </c>
      <c r="L48" s="50">
        <f>SUM(L47)</f>
        <v>30</v>
      </c>
      <c r="M48" s="50">
        <f>SUM(M47)</f>
        <v>40</v>
      </c>
      <c r="N48" s="68">
        <f>SUM(N47)</f>
        <v>50</v>
      </c>
      <c r="O48" s="116"/>
    </row>
    <row r="49" spans="1:116" s="3" customFormat="1" ht="19.5" thickBot="1" x14ac:dyDescent="0.35">
      <c r="A49" s="292"/>
      <c r="B49" s="311"/>
      <c r="C49" s="311"/>
      <c r="D49" s="308"/>
      <c r="E49" s="293"/>
      <c r="F49" s="305"/>
      <c r="G49" s="202"/>
      <c r="H49" s="294" t="s">
        <v>19</v>
      </c>
      <c r="I49" s="295"/>
      <c r="J49" s="295"/>
      <c r="K49" s="296"/>
      <c r="L49" s="70">
        <f>SUM(L40+L42+L44+L46+L48)</f>
        <v>54.7</v>
      </c>
      <c r="M49" s="70">
        <f>SUM(M40+M42+M44+M46+M48)</f>
        <v>69.099999999999994</v>
      </c>
      <c r="N49" s="71">
        <f>SUM(N40+N42+N44+N46+N48)</f>
        <v>82.5</v>
      </c>
      <c r="O49" s="116"/>
    </row>
    <row r="50" spans="1:116" s="3" customFormat="1" ht="19.5" thickBot="1" x14ac:dyDescent="0.35">
      <c r="A50" s="88">
        <v>7</v>
      </c>
      <c r="B50" s="8">
        <v>1</v>
      </c>
      <c r="C50" s="8">
        <v>2</v>
      </c>
      <c r="D50" s="28">
        <v>4</v>
      </c>
      <c r="E50" s="237" t="s">
        <v>20</v>
      </c>
      <c r="F50" s="238"/>
      <c r="G50" s="238"/>
      <c r="H50" s="239"/>
      <c r="I50" s="239"/>
      <c r="J50" s="239"/>
      <c r="K50" s="239"/>
      <c r="L50" s="458">
        <f>L29+L38+L49</f>
        <v>149.19999999999999</v>
      </c>
      <c r="M50" s="459">
        <f>SUM(M29+M38+M49)</f>
        <v>161.1</v>
      </c>
      <c r="N50" s="460">
        <f>SUM(N29+N38+N49)</f>
        <v>164.5</v>
      </c>
      <c r="O50" s="116"/>
    </row>
    <row r="51" spans="1:116" s="3" customFormat="1" ht="19.5" thickBot="1" x14ac:dyDescent="0.35">
      <c r="A51" s="88">
        <v>7</v>
      </c>
      <c r="B51" s="9">
        <v>1</v>
      </c>
      <c r="C51" s="9">
        <v>2</v>
      </c>
      <c r="D51" s="10"/>
      <c r="E51" s="247" t="s">
        <v>53</v>
      </c>
      <c r="F51" s="247"/>
      <c r="G51" s="247"/>
      <c r="H51" s="247"/>
      <c r="I51" s="247"/>
      <c r="J51" s="247"/>
      <c r="K51" s="466"/>
      <c r="L51" s="463">
        <f>SUM(L50)</f>
        <v>149.19999999999999</v>
      </c>
      <c r="M51" s="464">
        <f t="shared" ref="M51:N51" si="6">SUM(M50)</f>
        <v>161.1</v>
      </c>
      <c r="N51" s="465">
        <f t="shared" si="6"/>
        <v>164.5</v>
      </c>
      <c r="O51" s="116"/>
    </row>
    <row r="52" spans="1:116" s="3" customFormat="1" ht="18.75" x14ac:dyDescent="0.3">
      <c r="A52" s="88">
        <v>7</v>
      </c>
      <c r="B52" s="8">
        <v>1</v>
      </c>
      <c r="C52" s="8">
        <v>3</v>
      </c>
      <c r="D52" s="10"/>
      <c r="E52" s="9" t="s">
        <v>9</v>
      </c>
      <c r="F52" s="447" t="s">
        <v>54</v>
      </c>
      <c r="G52" s="447"/>
      <c r="H52" s="447"/>
      <c r="I52" s="447"/>
      <c r="J52" s="447"/>
      <c r="K52" s="447"/>
      <c r="L52" s="467"/>
      <c r="M52" s="467"/>
      <c r="N52" s="468"/>
      <c r="O52" s="116"/>
    </row>
    <row r="53" spans="1:116" s="3" customFormat="1" ht="18.75" x14ac:dyDescent="0.3">
      <c r="A53" s="89">
        <v>7</v>
      </c>
      <c r="B53" s="11">
        <v>1</v>
      </c>
      <c r="C53" s="11">
        <v>3</v>
      </c>
      <c r="D53" s="12">
        <v>1</v>
      </c>
      <c r="E53" s="44"/>
      <c r="F53" s="448" t="s">
        <v>55</v>
      </c>
      <c r="G53" s="449"/>
      <c r="H53" s="450"/>
      <c r="I53" s="450"/>
      <c r="J53" s="450"/>
      <c r="K53" s="450"/>
      <c r="L53" s="450"/>
      <c r="M53" s="450"/>
      <c r="N53" s="451"/>
      <c r="O53" s="116"/>
    </row>
    <row r="54" spans="1:116" s="3" customFormat="1" ht="19.5" thickBot="1" x14ac:dyDescent="0.35">
      <c r="A54" s="267">
        <v>7</v>
      </c>
      <c r="B54" s="270">
        <v>1</v>
      </c>
      <c r="C54" s="270">
        <v>3</v>
      </c>
      <c r="D54" s="273">
        <v>1</v>
      </c>
      <c r="E54" s="210">
        <v>2</v>
      </c>
      <c r="F54" s="275" t="s">
        <v>95</v>
      </c>
      <c r="G54" s="195" t="s">
        <v>195</v>
      </c>
      <c r="H54" s="255" t="s">
        <v>56</v>
      </c>
      <c r="I54" s="255" t="s">
        <v>57</v>
      </c>
      <c r="J54" s="256" t="s">
        <v>264</v>
      </c>
      <c r="K54" s="19" t="s">
        <v>13</v>
      </c>
      <c r="L54" s="37">
        <v>2</v>
      </c>
      <c r="M54" s="39">
        <v>2</v>
      </c>
      <c r="N54" s="100">
        <v>2</v>
      </c>
      <c r="O54" s="116"/>
    </row>
    <row r="55" spans="1:116" s="3" customFormat="1" ht="19.5" thickBot="1" x14ac:dyDescent="0.35">
      <c r="A55" s="268"/>
      <c r="B55" s="271"/>
      <c r="C55" s="271"/>
      <c r="D55" s="274"/>
      <c r="E55" s="219"/>
      <c r="F55" s="254"/>
      <c r="G55" s="195"/>
      <c r="H55" s="243"/>
      <c r="I55" s="243"/>
      <c r="J55" s="245"/>
      <c r="K55" s="72" t="s">
        <v>15</v>
      </c>
      <c r="L55" s="49">
        <f>SUM(L54)</f>
        <v>2</v>
      </c>
      <c r="M55" s="49">
        <f t="shared" ref="M55:N55" si="7">SUM(M54)</f>
        <v>2</v>
      </c>
      <c r="N55" s="67">
        <f t="shared" si="7"/>
        <v>2</v>
      </c>
      <c r="O55" s="116"/>
    </row>
    <row r="56" spans="1:116" s="3" customFormat="1" ht="19.5" thickBot="1" x14ac:dyDescent="0.35">
      <c r="A56" s="268"/>
      <c r="B56" s="271"/>
      <c r="C56" s="271"/>
      <c r="D56" s="274"/>
      <c r="E56" s="219"/>
      <c r="F56" s="254"/>
      <c r="G56" s="195" t="s">
        <v>195</v>
      </c>
      <c r="H56" s="253" t="s">
        <v>58</v>
      </c>
      <c r="I56" s="210" t="s">
        <v>207</v>
      </c>
      <c r="J56" s="212" t="s">
        <v>12</v>
      </c>
      <c r="K56" s="26" t="s">
        <v>13</v>
      </c>
      <c r="L56" s="25">
        <v>0</v>
      </c>
      <c r="M56" s="25">
        <v>5</v>
      </c>
      <c r="N56" s="96">
        <v>0</v>
      </c>
      <c r="O56" s="116"/>
    </row>
    <row r="57" spans="1:116" s="3" customFormat="1" ht="19.5" thickBot="1" x14ac:dyDescent="0.35">
      <c r="A57" s="268"/>
      <c r="B57" s="271"/>
      <c r="C57" s="271"/>
      <c r="D57" s="274"/>
      <c r="E57" s="219"/>
      <c r="F57" s="254"/>
      <c r="G57" s="195"/>
      <c r="H57" s="254"/>
      <c r="I57" s="198"/>
      <c r="J57" s="213"/>
      <c r="K57" s="62" t="s">
        <v>15</v>
      </c>
      <c r="L57" s="50">
        <f>SUM(L56)</f>
        <v>0</v>
      </c>
      <c r="M57" s="50">
        <f t="shared" ref="M57:N57" si="8">SUM(M56)</f>
        <v>5</v>
      </c>
      <c r="N57" s="68">
        <f t="shared" si="8"/>
        <v>0</v>
      </c>
      <c r="O57" s="116"/>
    </row>
    <row r="58" spans="1:116" s="3" customFormat="1" ht="19.5" thickBot="1" x14ac:dyDescent="0.35">
      <c r="A58" s="269"/>
      <c r="B58" s="272"/>
      <c r="C58" s="272"/>
      <c r="D58" s="274"/>
      <c r="E58" s="219"/>
      <c r="F58" s="254"/>
      <c r="G58" s="202"/>
      <c r="H58" s="260" t="s">
        <v>19</v>
      </c>
      <c r="I58" s="261"/>
      <c r="J58" s="261"/>
      <c r="K58" s="262"/>
      <c r="L58" s="73">
        <f>L55+L57</f>
        <v>2</v>
      </c>
      <c r="M58" s="73">
        <f>M55+M57</f>
        <v>7</v>
      </c>
      <c r="N58" s="74">
        <f>N55+N57</f>
        <v>2</v>
      </c>
      <c r="O58" s="116"/>
    </row>
    <row r="59" spans="1:116" s="3" customFormat="1" ht="19.5" thickBot="1" x14ac:dyDescent="0.35">
      <c r="A59" s="95">
        <v>7</v>
      </c>
      <c r="B59" s="17">
        <v>1</v>
      </c>
      <c r="C59" s="17">
        <v>2</v>
      </c>
      <c r="D59" s="44">
        <v>1</v>
      </c>
      <c r="E59" s="46"/>
      <c r="F59" s="257" t="s">
        <v>20</v>
      </c>
      <c r="G59" s="258"/>
      <c r="H59" s="259"/>
      <c r="I59" s="259"/>
      <c r="J59" s="259"/>
      <c r="K59" s="259"/>
      <c r="L59" s="458">
        <f>SUM(L58)</f>
        <v>2</v>
      </c>
      <c r="M59" s="459">
        <f t="shared" ref="M59:N59" si="9">SUM(M58)</f>
        <v>7</v>
      </c>
      <c r="N59" s="460">
        <f t="shared" si="9"/>
        <v>2</v>
      </c>
      <c r="O59" s="116"/>
    </row>
    <row r="60" spans="1:116" s="29" customFormat="1" ht="19.5" thickBot="1" x14ac:dyDescent="0.35">
      <c r="A60" s="88">
        <v>7</v>
      </c>
      <c r="B60" s="8">
        <v>1</v>
      </c>
      <c r="C60" s="8">
        <v>3</v>
      </c>
      <c r="D60" s="44">
        <v>2</v>
      </c>
      <c r="E60" s="47"/>
      <c r="F60" s="456" t="s">
        <v>203</v>
      </c>
      <c r="G60" s="456"/>
      <c r="H60" s="457"/>
      <c r="I60" s="457"/>
      <c r="J60" s="457"/>
      <c r="K60" s="457"/>
      <c r="L60" s="469"/>
      <c r="M60" s="469"/>
      <c r="N60" s="477"/>
      <c r="O60" s="11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</row>
    <row r="61" spans="1:116" s="3" customFormat="1" ht="18.75" x14ac:dyDescent="0.3">
      <c r="A61" s="283">
        <v>7</v>
      </c>
      <c r="B61" s="284">
        <v>1</v>
      </c>
      <c r="C61" s="284">
        <v>3</v>
      </c>
      <c r="D61" s="285">
        <v>2</v>
      </c>
      <c r="E61" s="250">
        <v>1</v>
      </c>
      <c r="F61" s="321" t="s">
        <v>96</v>
      </c>
      <c r="G61" s="454" t="s">
        <v>196</v>
      </c>
      <c r="H61" s="217" t="s">
        <v>59</v>
      </c>
      <c r="I61" s="219" t="s">
        <v>263</v>
      </c>
      <c r="J61" s="455" t="s">
        <v>60</v>
      </c>
      <c r="K61" s="75" t="s">
        <v>13</v>
      </c>
      <c r="L61" s="30">
        <v>0</v>
      </c>
      <c r="M61" s="27">
        <v>0</v>
      </c>
      <c r="N61" s="97">
        <v>0</v>
      </c>
      <c r="O61" s="116"/>
    </row>
    <row r="62" spans="1:116" s="3" customFormat="1" ht="18.75" x14ac:dyDescent="0.3">
      <c r="A62" s="283"/>
      <c r="B62" s="284"/>
      <c r="C62" s="284"/>
      <c r="D62" s="285"/>
      <c r="E62" s="250"/>
      <c r="F62" s="198"/>
      <c r="G62" s="203"/>
      <c r="H62" s="209"/>
      <c r="I62" s="198"/>
      <c r="J62" s="195"/>
      <c r="K62" s="76" t="s">
        <v>14</v>
      </c>
      <c r="L62" s="30">
        <v>0</v>
      </c>
      <c r="M62" s="27">
        <v>0</v>
      </c>
      <c r="N62" s="97">
        <v>0</v>
      </c>
      <c r="O62" s="116"/>
    </row>
    <row r="63" spans="1:116" s="3" customFormat="1" ht="19.5" thickBot="1" x14ac:dyDescent="0.35">
      <c r="A63" s="283"/>
      <c r="B63" s="284"/>
      <c r="C63" s="284"/>
      <c r="D63" s="285"/>
      <c r="E63" s="250"/>
      <c r="F63" s="198"/>
      <c r="G63" s="203"/>
      <c r="H63" s="211"/>
      <c r="I63" s="211"/>
      <c r="J63" s="251"/>
      <c r="K63" s="77" t="s">
        <v>61</v>
      </c>
      <c r="L63" s="30">
        <v>0</v>
      </c>
      <c r="M63" s="27">
        <v>0</v>
      </c>
      <c r="N63" s="97">
        <v>0</v>
      </c>
      <c r="O63" s="116"/>
    </row>
    <row r="64" spans="1:116" s="31" customFormat="1" ht="19.5" thickBot="1" x14ac:dyDescent="0.35">
      <c r="A64" s="283"/>
      <c r="B64" s="284"/>
      <c r="C64" s="284"/>
      <c r="D64" s="285"/>
      <c r="E64" s="250"/>
      <c r="F64" s="198"/>
      <c r="G64" s="203"/>
      <c r="H64" s="220"/>
      <c r="I64" s="220"/>
      <c r="J64" s="252"/>
      <c r="K64" s="51" t="s">
        <v>15</v>
      </c>
      <c r="L64" s="49">
        <f>SUM(L61:L63)</f>
        <v>0</v>
      </c>
      <c r="M64" s="49">
        <f t="shared" ref="M64:N64" si="10">SUM(M61:M63)</f>
        <v>0</v>
      </c>
      <c r="N64" s="67">
        <f t="shared" si="10"/>
        <v>0</v>
      </c>
      <c r="O64" s="11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</row>
    <row r="65" spans="1:15" s="3" customFormat="1" ht="18.75" x14ac:dyDescent="0.3">
      <c r="A65" s="283"/>
      <c r="B65" s="284"/>
      <c r="C65" s="284"/>
      <c r="D65" s="285"/>
      <c r="E65" s="250"/>
      <c r="F65" s="286"/>
      <c r="G65" s="204" t="s">
        <v>196</v>
      </c>
      <c r="H65" s="229" t="s">
        <v>62</v>
      </c>
      <c r="I65" s="229" t="s">
        <v>262</v>
      </c>
      <c r="J65" s="221" t="s">
        <v>60</v>
      </c>
      <c r="K65" s="32" t="s">
        <v>13</v>
      </c>
      <c r="L65" s="30">
        <v>0</v>
      </c>
      <c r="M65" s="27">
        <v>0</v>
      </c>
      <c r="N65" s="97">
        <v>0</v>
      </c>
      <c r="O65" s="116"/>
    </row>
    <row r="66" spans="1:15" s="3" customFormat="1" ht="18.75" x14ac:dyDescent="0.3">
      <c r="A66" s="283"/>
      <c r="B66" s="284"/>
      <c r="C66" s="284"/>
      <c r="D66" s="285"/>
      <c r="E66" s="250"/>
      <c r="F66" s="286"/>
      <c r="G66" s="204"/>
      <c r="H66" s="230"/>
      <c r="I66" s="230"/>
      <c r="J66" s="213"/>
      <c r="K66" s="33" t="s">
        <v>14</v>
      </c>
      <c r="L66" s="30">
        <v>0</v>
      </c>
      <c r="M66" s="27">
        <v>0</v>
      </c>
      <c r="N66" s="97">
        <v>0</v>
      </c>
      <c r="O66" s="116"/>
    </row>
    <row r="67" spans="1:15" s="3" customFormat="1" ht="19.5" thickBot="1" x14ac:dyDescent="0.35">
      <c r="A67" s="283"/>
      <c r="B67" s="284"/>
      <c r="C67" s="284"/>
      <c r="D67" s="285"/>
      <c r="E67" s="250"/>
      <c r="F67" s="286"/>
      <c r="G67" s="204"/>
      <c r="H67" s="230"/>
      <c r="I67" s="230"/>
      <c r="J67" s="214"/>
      <c r="K67" s="15" t="s">
        <v>61</v>
      </c>
      <c r="L67" s="30">
        <v>0</v>
      </c>
      <c r="M67" s="27">
        <v>0</v>
      </c>
      <c r="N67" s="97">
        <v>0</v>
      </c>
      <c r="O67" s="116"/>
    </row>
    <row r="68" spans="1:15" s="3" customFormat="1" ht="19.5" thickBot="1" x14ac:dyDescent="0.35">
      <c r="A68" s="283"/>
      <c r="B68" s="284"/>
      <c r="C68" s="284"/>
      <c r="D68" s="285"/>
      <c r="E68" s="250"/>
      <c r="F68" s="286"/>
      <c r="G68" s="204"/>
      <c r="H68" s="231"/>
      <c r="I68" s="231"/>
      <c r="J68" s="232"/>
      <c r="K68" s="139" t="s">
        <v>15</v>
      </c>
      <c r="L68" s="471">
        <f>SUM(L65:L67)</f>
        <v>0</v>
      </c>
      <c r="M68" s="471">
        <f>SUM(M65:M67)</f>
        <v>0</v>
      </c>
      <c r="N68" s="472">
        <f>SUM(N65:N67)</f>
        <v>0</v>
      </c>
      <c r="O68" s="116"/>
    </row>
    <row r="69" spans="1:15" s="3" customFormat="1" ht="18.75" x14ac:dyDescent="0.3">
      <c r="A69" s="283"/>
      <c r="B69" s="284"/>
      <c r="C69" s="284"/>
      <c r="D69" s="285"/>
      <c r="E69" s="250"/>
      <c r="F69" s="286"/>
      <c r="G69" s="205" t="s">
        <v>196</v>
      </c>
      <c r="H69" s="229" t="s">
        <v>63</v>
      </c>
      <c r="I69" s="225" t="s">
        <v>259</v>
      </c>
      <c r="J69" s="227" t="s">
        <v>12</v>
      </c>
      <c r="K69" s="54" t="s">
        <v>13</v>
      </c>
      <c r="L69" s="470">
        <v>4.8</v>
      </c>
      <c r="M69" s="470">
        <v>60</v>
      </c>
      <c r="N69" s="478">
        <v>113</v>
      </c>
      <c r="O69" s="116"/>
    </row>
    <row r="70" spans="1:15" s="3" customFormat="1" ht="18.75" x14ac:dyDescent="0.3">
      <c r="A70" s="283"/>
      <c r="B70" s="284"/>
      <c r="C70" s="284"/>
      <c r="D70" s="285"/>
      <c r="E70" s="250"/>
      <c r="F70" s="286"/>
      <c r="G70" s="206"/>
      <c r="H70" s="233"/>
      <c r="I70" s="226"/>
      <c r="J70" s="228"/>
      <c r="K70" s="16" t="s">
        <v>14</v>
      </c>
      <c r="L70" s="110">
        <v>0</v>
      </c>
      <c r="M70" s="110">
        <v>0</v>
      </c>
      <c r="N70" s="479">
        <v>0</v>
      </c>
      <c r="O70" s="116"/>
    </row>
    <row r="71" spans="1:15" s="3" customFormat="1" ht="19.5" thickBot="1" x14ac:dyDescent="0.35">
      <c r="A71" s="283"/>
      <c r="B71" s="284"/>
      <c r="C71" s="284"/>
      <c r="D71" s="285"/>
      <c r="E71" s="250"/>
      <c r="F71" s="286"/>
      <c r="G71" s="206"/>
      <c r="H71" s="233"/>
      <c r="I71" s="226"/>
      <c r="J71" s="228"/>
      <c r="K71" s="14" t="s">
        <v>201</v>
      </c>
      <c r="L71" s="39">
        <v>3.8</v>
      </c>
      <c r="M71" s="39">
        <v>48</v>
      </c>
      <c r="N71" s="100">
        <v>90.4</v>
      </c>
      <c r="O71" s="116"/>
    </row>
    <row r="72" spans="1:15" s="3" customFormat="1" ht="19.5" thickBot="1" x14ac:dyDescent="0.35">
      <c r="A72" s="283"/>
      <c r="B72" s="284"/>
      <c r="C72" s="284"/>
      <c r="D72" s="285"/>
      <c r="E72" s="250"/>
      <c r="F72" s="286"/>
      <c r="G72" s="207"/>
      <c r="H72" s="234"/>
      <c r="I72" s="235"/>
      <c r="J72" s="236"/>
      <c r="K72" s="139" t="s">
        <v>15</v>
      </c>
      <c r="L72" s="471">
        <f>SUM(L69:L71)</f>
        <v>8.6</v>
      </c>
      <c r="M72" s="471">
        <f>SUM(M69:M71)</f>
        <v>108</v>
      </c>
      <c r="N72" s="472">
        <f>SUM(N69:N71)</f>
        <v>203.4</v>
      </c>
      <c r="O72" s="118"/>
    </row>
    <row r="73" spans="1:15" s="3" customFormat="1" ht="18.75" x14ac:dyDescent="0.3">
      <c r="A73" s="283"/>
      <c r="B73" s="284"/>
      <c r="C73" s="284"/>
      <c r="D73" s="285"/>
      <c r="E73" s="250"/>
      <c r="F73" s="286"/>
      <c r="G73" s="204" t="s">
        <v>196</v>
      </c>
      <c r="H73" s="223" t="s">
        <v>64</v>
      </c>
      <c r="I73" s="225" t="s">
        <v>204</v>
      </c>
      <c r="J73" s="227" t="s">
        <v>12</v>
      </c>
      <c r="K73" s="32" t="s">
        <v>13</v>
      </c>
      <c r="L73" s="34">
        <v>4</v>
      </c>
      <c r="M73" s="34">
        <v>22</v>
      </c>
      <c r="N73" s="101">
        <v>25.5</v>
      </c>
      <c r="O73" s="119"/>
    </row>
    <row r="74" spans="1:15" s="3" customFormat="1" ht="18.75" hidden="1" x14ac:dyDescent="0.3">
      <c r="A74" s="283"/>
      <c r="B74" s="284"/>
      <c r="C74" s="284"/>
      <c r="D74" s="285"/>
      <c r="E74" s="250"/>
      <c r="F74" s="286"/>
      <c r="G74" s="263"/>
      <c r="H74" s="224"/>
      <c r="I74" s="226"/>
      <c r="J74" s="228"/>
      <c r="K74" s="33" t="s">
        <v>14</v>
      </c>
      <c r="L74" s="111"/>
      <c r="M74" s="111"/>
      <c r="N74" s="480"/>
      <c r="O74" s="119"/>
    </row>
    <row r="75" spans="1:15" s="3" customFormat="1" ht="19.5" thickBot="1" x14ac:dyDescent="0.35">
      <c r="A75" s="283"/>
      <c r="B75" s="284"/>
      <c r="C75" s="284"/>
      <c r="D75" s="285"/>
      <c r="E75" s="250"/>
      <c r="F75" s="286"/>
      <c r="G75" s="263"/>
      <c r="H75" s="224"/>
      <c r="I75" s="226"/>
      <c r="J75" s="228"/>
      <c r="K75" s="15" t="s">
        <v>201</v>
      </c>
      <c r="L75" s="473">
        <v>3.2</v>
      </c>
      <c r="M75" s="473">
        <v>17.600000000000001</v>
      </c>
      <c r="N75" s="481">
        <v>20.399999999999999</v>
      </c>
      <c r="O75" s="119"/>
    </row>
    <row r="76" spans="1:15" s="3" customFormat="1" ht="40.5" customHeight="1" thickBot="1" x14ac:dyDescent="0.35">
      <c r="A76" s="283"/>
      <c r="B76" s="284"/>
      <c r="C76" s="284"/>
      <c r="D76" s="285"/>
      <c r="E76" s="250"/>
      <c r="F76" s="286"/>
      <c r="G76" s="263"/>
      <c r="H76" s="224"/>
      <c r="I76" s="226"/>
      <c r="J76" s="228"/>
      <c r="K76" s="139" t="s">
        <v>15</v>
      </c>
      <c r="L76" s="471">
        <f>SUM(L73:L75)</f>
        <v>7.2</v>
      </c>
      <c r="M76" s="471">
        <f>SUM(M73:M75)</f>
        <v>39.6</v>
      </c>
      <c r="N76" s="472">
        <f>SUM(N73:N75)</f>
        <v>45.9</v>
      </c>
      <c r="O76" s="118"/>
    </row>
    <row r="77" spans="1:15" s="3" customFormat="1" ht="99.75" customHeight="1" x14ac:dyDescent="0.3">
      <c r="A77" s="283"/>
      <c r="B77" s="284"/>
      <c r="C77" s="284"/>
      <c r="D77" s="285"/>
      <c r="E77" s="250"/>
      <c r="F77" s="286"/>
      <c r="G77" s="145" t="s">
        <v>196</v>
      </c>
      <c r="H77" s="140" t="s">
        <v>205</v>
      </c>
      <c r="I77" s="141" t="s">
        <v>261</v>
      </c>
      <c r="J77" s="136" t="s">
        <v>12</v>
      </c>
      <c r="K77" s="147" t="s">
        <v>13</v>
      </c>
      <c r="L77" s="34">
        <v>0</v>
      </c>
      <c r="M77" s="34">
        <v>0</v>
      </c>
      <c r="N77" s="101">
        <v>0</v>
      </c>
      <c r="O77" s="118"/>
    </row>
    <row r="78" spans="1:15" s="3" customFormat="1" ht="18.75" customHeight="1" thickBot="1" x14ac:dyDescent="0.35">
      <c r="A78" s="283"/>
      <c r="B78" s="284"/>
      <c r="C78" s="284"/>
      <c r="D78" s="285"/>
      <c r="E78" s="250"/>
      <c r="F78" s="286"/>
      <c r="G78" s="205" t="s">
        <v>196</v>
      </c>
      <c r="H78" s="229" t="s">
        <v>209</v>
      </c>
      <c r="I78" s="225" t="s">
        <v>260</v>
      </c>
      <c r="J78" s="256" t="s">
        <v>12</v>
      </c>
      <c r="K78" s="146" t="s">
        <v>13</v>
      </c>
      <c r="L78" s="473">
        <v>0</v>
      </c>
      <c r="M78" s="473">
        <v>0</v>
      </c>
      <c r="N78" s="481">
        <v>0</v>
      </c>
      <c r="O78" s="118"/>
    </row>
    <row r="79" spans="1:15" s="3" customFormat="1" ht="77.25" customHeight="1" thickBot="1" x14ac:dyDescent="0.35">
      <c r="A79" s="283"/>
      <c r="B79" s="284"/>
      <c r="C79" s="284"/>
      <c r="D79" s="285"/>
      <c r="E79" s="250"/>
      <c r="F79" s="286"/>
      <c r="G79" s="206"/>
      <c r="H79" s="264"/>
      <c r="I79" s="264"/>
      <c r="J79" s="474"/>
      <c r="K79" s="139" t="s">
        <v>15</v>
      </c>
      <c r="L79" s="471">
        <f>SUM(L77:L78)</f>
        <v>0</v>
      </c>
      <c r="M79" s="471">
        <f t="shared" ref="M79:N79" si="11">SUM(M77:M78)</f>
        <v>0</v>
      </c>
      <c r="N79" s="472">
        <f t="shared" si="11"/>
        <v>0</v>
      </c>
      <c r="O79" s="118"/>
    </row>
    <row r="80" spans="1:15" s="3" customFormat="1" ht="19.5" thickBot="1" x14ac:dyDescent="0.35">
      <c r="A80" s="283"/>
      <c r="B80" s="284"/>
      <c r="C80" s="284"/>
      <c r="D80" s="285"/>
      <c r="E80" s="250"/>
      <c r="F80" s="287"/>
      <c r="G80" s="207"/>
      <c r="H80" s="215" t="s">
        <v>19</v>
      </c>
      <c r="I80" s="215"/>
      <c r="J80" s="215"/>
      <c r="K80" s="216"/>
      <c r="L80" s="113">
        <f>SUM(L64+L68+L72+L76+L79)</f>
        <v>15.8</v>
      </c>
      <c r="M80" s="114">
        <f>SUM(M64+M68+M72+M76+M79)</f>
        <v>147.6</v>
      </c>
      <c r="N80" s="115">
        <f>SUM(N64+N68+N72+N76+N79)</f>
        <v>249.3</v>
      </c>
      <c r="O80" s="116"/>
    </row>
    <row r="81" spans="1:116" s="3" customFormat="1" ht="19.5" thickBot="1" x14ac:dyDescent="0.35">
      <c r="A81" s="276">
        <v>7</v>
      </c>
      <c r="B81" s="279">
        <v>1</v>
      </c>
      <c r="C81" s="279">
        <v>3</v>
      </c>
      <c r="D81" s="281">
        <v>2</v>
      </c>
      <c r="E81" s="212">
        <v>2</v>
      </c>
      <c r="F81" s="197" t="s">
        <v>97</v>
      </c>
      <c r="G81" s="195" t="s">
        <v>197</v>
      </c>
      <c r="H81" s="217" t="s">
        <v>65</v>
      </c>
      <c r="I81" s="219" t="s">
        <v>66</v>
      </c>
      <c r="J81" s="221" t="s">
        <v>12</v>
      </c>
      <c r="K81" s="78" t="s">
        <v>13</v>
      </c>
      <c r="L81" s="25">
        <v>30</v>
      </c>
      <c r="M81" s="25">
        <v>25</v>
      </c>
      <c r="N81" s="96">
        <v>15</v>
      </c>
      <c r="O81" s="116"/>
    </row>
    <row r="82" spans="1:116" s="35" customFormat="1" ht="19.5" thickBot="1" x14ac:dyDescent="0.35">
      <c r="A82" s="277"/>
      <c r="B82" s="280"/>
      <c r="C82" s="280"/>
      <c r="D82" s="282"/>
      <c r="E82" s="221"/>
      <c r="F82" s="198"/>
      <c r="G82" s="195"/>
      <c r="H82" s="218"/>
      <c r="I82" s="220"/>
      <c r="J82" s="222"/>
      <c r="K82" s="51" t="s">
        <v>15</v>
      </c>
      <c r="L82" s="49">
        <f>SUM(L81)</f>
        <v>30</v>
      </c>
      <c r="M82" s="49">
        <f t="shared" ref="M82:N82" si="12">SUM(M81)</f>
        <v>25</v>
      </c>
      <c r="N82" s="67">
        <f t="shared" si="12"/>
        <v>15</v>
      </c>
      <c r="O82" s="11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</row>
    <row r="83" spans="1:116" s="3" customFormat="1" ht="18.75" x14ac:dyDescent="0.3">
      <c r="A83" s="277"/>
      <c r="B83" s="280"/>
      <c r="C83" s="280"/>
      <c r="D83" s="282"/>
      <c r="E83" s="221"/>
      <c r="F83" s="198"/>
      <c r="G83" s="195" t="s">
        <v>197</v>
      </c>
      <c r="H83" s="265" t="s">
        <v>68</v>
      </c>
      <c r="I83" s="266" t="s">
        <v>198</v>
      </c>
      <c r="J83" s="289" t="s">
        <v>12</v>
      </c>
      <c r="K83" s="248" t="s">
        <v>13</v>
      </c>
      <c r="L83" s="151">
        <v>32</v>
      </c>
      <c r="M83" s="151">
        <v>32</v>
      </c>
      <c r="N83" s="153">
        <v>32</v>
      </c>
      <c r="O83" s="116"/>
    </row>
    <row r="84" spans="1:116" s="3" customFormat="1" ht="19.5" thickBot="1" x14ac:dyDescent="0.35">
      <c r="A84" s="277"/>
      <c r="B84" s="280"/>
      <c r="C84" s="280"/>
      <c r="D84" s="282"/>
      <c r="E84" s="221"/>
      <c r="F84" s="198"/>
      <c r="G84" s="195"/>
      <c r="H84" s="209"/>
      <c r="I84" s="211"/>
      <c r="J84" s="214"/>
      <c r="K84" s="249"/>
      <c r="L84" s="240"/>
      <c r="M84" s="241"/>
      <c r="N84" s="242"/>
      <c r="O84" s="116"/>
    </row>
    <row r="85" spans="1:116" s="3" customFormat="1" ht="19.5" thickBot="1" x14ac:dyDescent="0.35">
      <c r="A85" s="277"/>
      <c r="B85" s="280"/>
      <c r="C85" s="280"/>
      <c r="D85" s="282"/>
      <c r="E85" s="221"/>
      <c r="F85" s="198"/>
      <c r="G85" s="195"/>
      <c r="H85" s="218"/>
      <c r="I85" s="220"/>
      <c r="J85" s="232"/>
      <c r="K85" s="51" t="s">
        <v>15</v>
      </c>
      <c r="L85" s="49">
        <f>SUM(L83)</f>
        <v>32</v>
      </c>
      <c r="M85" s="49">
        <f t="shared" ref="M85:N85" si="13">SUM(M83)</f>
        <v>32</v>
      </c>
      <c r="N85" s="67">
        <f t="shared" si="13"/>
        <v>32</v>
      </c>
      <c r="O85" s="116"/>
    </row>
    <row r="86" spans="1:116" s="3" customFormat="1" ht="18.75" x14ac:dyDescent="0.3">
      <c r="A86" s="277"/>
      <c r="B86" s="280"/>
      <c r="C86" s="280"/>
      <c r="D86" s="282"/>
      <c r="E86" s="221"/>
      <c r="F86" s="198"/>
      <c r="G86" s="195" t="s">
        <v>197</v>
      </c>
      <c r="H86" s="208" t="s">
        <v>71</v>
      </c>
      <c r="I86" s="210" t="s">
        <v>72</v>
      </c>
      <c r="J86" s="212" t="s">
        <v>12</v>
      </c>
      <c r="K86" s="248" t="s">
        <v>13</v>
      </c>
      <c r="L86" s="151">
        <v>62</v>
      </c>
      <c r="M86" s="151">
        <v>50</v>
      </c>
      <c r="N86" s="153">
        <v>50</v>
      </c>
      <c r="O86" s="116"/>
    </row>
    <row r="87" spans="1:116" s="3" customFormat="1" ht="19.5" thickBot="1" x14ac:dyDescent="0.35">
      <c r="A87" s="277"/>
      <c r="B87" s="280"/>
      <c r="C87" s="280"/>
      <c r="D87" s="282"/>
      <c r="E87" s="221"/>
      <c r="F87" s="198"/>
      <c r="G87" s="195"/>
      <c r="H87" s="209"/>
      <c r="I87" s="211"/>
      <c r="J87" s="213"/>
      <c r="K87" s="288"/>
      <c r="L87" s="152"/>
      <c r="M87" s="152"/>
      <c r="N87" s="154"/>
      <c r="O87" s="116"/>
    </row>
    <row r="88" spans="1:116" s="3" customFormat="1" ht="19.5" thickBot="1" x14ac:dyDescent="0.35">
      <c r="A88" s="277"/>
      <c r="B88" s="280"/>
      <c r="C88" s="280"/>
      <c r="D88" s="282"/>
      <c r="E88" s="221"/>
      <c r="F88" s="198"/>
      <c r="G88" s="195"/>
      <c r="H88" s="209"/>
      <c r="I88" s="211"/>
      <c r="J88" s="214"/>
      <c r="K88" s="51" t="s">
        <v>76</v>
      </c>
      <c r="L88" s="49">
        <f>SUM(L86)</f>
        <v>62</v>
      </c>
      <c r="M88" s="49">
        <f t="shared" ref="M88:N88" si="14">M86</f>
        <v>50</v>
      </c>
      <c r="N88" s="67">
        <f t="shared" si="14"/>
        <v>50</v>
      </c>
      <c r="O88" s="116"/>
    </row>
    <row r="89" spans="1:116" s="3" customFormat="1" ht="19.5" thickBot="1" x14ac:dyDescent="0.35">
      <c r="A89" s="278"/>
      <c r="B89" s="280"/>
      <c r="C89" s="280"/>
      <c r="D89" s="282"/>
      <c r="E89" s="221"/>
      <c r="F89" s="198"/>
      <c r="G89" s="196"/>
      <c r="H89" s="199" t="s">
        <v>19</v>
      </c>
      <c r="I89" s="200"/>
      <c r="J89" s="200"/>
      <c r="K89" s="201"/>
      <c r="L89" s="79">
        <f>SUM(L82+L85+L88)</f>
        <v>124</v>
      </c>
      <c r="M89" s="79">
        <f>SUM(M82+M85+M88)</f>
        <v>107</v>
      </c>
      <c r="N89" s="80">
        <f>SUM(N82+N85+N88)</f>
        <v>97</v>
      </c>
      <c r="O89" s="116"/>
    </row>
    <row r="90" spans="1:116" s="3" customFormat="1" ht="19.5" thickBot="1" x14ac:dyDescent="0.35">
      <c r="A90" s="452">
        <v>7</v>
      </c>
      <c r="B90" s="8">
        <v>1</v>
      </c>
      <c r="C90" s="8">
        <v>3</v>
      </c>
      <c r="D90" s="13">
        <v>2</v>
      </c>
      <c r="E90" s="453" t="s">
        <v>20</v>
      </c>
      <c r="F90" s="453"/>
      <c r="G90" s="453"/>
      <c r="H90" s="453"/>
      <c r="I90" s="453"/>
      <c r="J90" s="453"/>
      <c r="K90" s="453"/>
      <c r="L90" s="81">
        <f>SUM(L80+L89)</f>
        <v>139.80000000000001</v>
      </c>
      <c r="M90" s="81">
        <f>SUM(M80+M89)</f>
        <v>254.6</v>
      </c>
      <c r="N90" s="82">
        <f>SUM(N80+N89)</f>
        <v>346.3</v>
      </c>
      <c r="O90" s="116"/>
    </row>
    <row r="91" spans="1:116" s="3" customFormat="1" ht="19.5" thickBot="1" x14ac:dyDescent="0.35">
      <c r="A91" s="452">
        <v>7</v>
      </c>
      <c r="B91" s="8">
        <v>1</v>
      </c>
      <c r="C91" s="8">
        <v>3</v>
      </c>
      <c r="D91" s="247" t="s">
        <v>21</v>
      </c>
      <c r="E91" s="247"/>
      <c r="F91" s="247"/>
      <c r="G91" s="247"/>
      <c r="H91" s="247"/>
      <c r="I91" s="247"/>
      <c r="J91" s="247"/>
      <c r="K91" s="247"/>
      <c r="L91" s="83">
        <f>SUM(L59+L90)</f>
        <v>141.80000000000001</v>
      </c>
      <c r="M91" s="83">
        <f>SUM(M59+M90)</f>
        <v>261.60000000000002</v>
      </c>
      <c r="N91" s="84">
        <f>SUM(N59+N90)</f>
        <v>348.3</v>
      </c>
      <c r="O91" s="116"/>
    </row>
    <row r="92" spans="1:116" s="3" customFormat="1" ht="19.5" thickBot="1" x14ac:dyDescent="0.35">
      <c r="A92" s="102">
        <v>7</v>
      </c>
      <c r="B92" s="482" t="s">
        <v>77</v>
      </c>
      <c r="C92" s="482"/>
      <c r="D92" s="482"/>
      <c r="E92" s="482"/>
      <c r="F92" s="482"/>
      <c r="G92" s="482"/>
      <c r="H92" s="482"/>
      <c r="I92" s="482"/>
      <c r="J92" s="482"/>
      <c r="K92" s="482"/>
      <c r="L92" s="85">
        <f>L91+L51+L23</f>
        <v>291.8</v>
      </c>
      <c r="M92" s="85">
        <f>SUM(M23+M51+M91)</f>
        <v>422.70000000000005</v>
      </c>
      <c r="N92" s="86">
        <f>SUM(N23+N51+N91)</f>
        <v>512.79999999999995</v>
      </c>
      <c r="O92" s="116"/>
    </row>
    <row r="93" spans="1:116" ht="15.75" thickBot="1" x14ac:dyDescent="0.3"/>
    <row r="94" spans="1:116" s="3" customFormat="1" ht="19.5" thickBot="1" x14ac:dyDescent="0.35">
      <c r="A94" s="148" t="s">
        <v>98</v>
      </c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50"/>
      <c r="O94" s="121"/>
      <c r="P94" s="104"/>
    </row>
    <row r="95" spans="1:116" s="103" customFormat="1" ht="38.25" thickBot="1" x14ac:dyDescent="0.35">
      <c r="D95" s="171" t="s">
        <v>99</v>
      </c>
      <c r="E95" s="172"/>
      <c r="F95" s="172"/>
      <c r="G95" s="172"/>
      <c r="H95" s="172"/>
      <c r="I95" s="172"/>
      <c r="J95" s="172"/>
      <c r="K95" s="105"/>
      <c r="L95" s="106" t="s">
        <v>100</v>
      </c>
      <c r="M95" s="106" t="s">
        <v>101</v>
      </c>
      <c r="N95" s="107" t="s">
        <v>102</v>
      </c>
      <c r="O95" s="121"/>
    </row>
    <row r="96" spans="1:116" s="103" customFormat="1" ht="19.5" thickBot="1" x14ac:dyDescent="0.35">
      <c r="D96" s="168" t="s">
        <v>103</v>
      </c>
      <c r="E96" s="169"/>
      <c r="F96" s="169"/>
      <c r="G96" s="169"/>
      <c r="H96" s="169"/>
      <c r="I96" s="169"/>
      <c r="J96" s="169"/>
      <c r="K96" s="170"/>
      <c r="L96" s="108"/>
      <c r="M96" s="108"/>
      <c r="N96" s="108"/>
      <c r="O96" s="121"/>
    </row>
    <row r="97" spans="4:15" s="103" customFormat="1" ht="19.5" thickBot="1" x14ac:dyDescent="0.35">
      <c r="D97" s="185" t="s">
        <v>104</v>
      </c>
      <c r="E97" s="186"/>
      <c r="F97" s="186"/>
      <c r="G97" s="186"/>
      <c r="H97" s="186"/>
      <c r="I97" s="186"/>
      <c r="J97" s="186"/>
      <c r="K97" s="186"/>
      <c r="L97" s="124">
        <f>L98+L106+L107</f>
        <v>284.8</v>
      </c>
      <c r="M97" s="124">
        <f t="shared" ref="M97:N97" si="15">M98+M106+M107</f>
        <v>357.1</v>
      </c>
      <c r="N97" s="124">
        <f t="shared" si="15"/>
        <v>402</v>
      </c>
      <c r="O97" s="121"/>
    </row>
    <row r="98" spans="4:15" s="103" customFormat="1" ht="19.5" thickBot="1" x14ac:dyDescent="0.35">
      <c r="D98" s="188" t="s">
        <v>105</v>
      </c>
      <c r="E98" s="189"/>
      <c r="F98" s="189"/>
      <c r="G98" s="189"/>
      <c r="H98" s="189"/>
      <c r="I98" s="189"/>
      <c r="J98" s="189"/>
      <c r="K98" s="190"/>
      <c r="L98" s="125">
        <f>SUM(L99:L105)</f>
        <v>284.10000000000002</v>
      </c>
      <c r="M98" s="125">
        <f t="shared" ref="M98:N98" si="16">SUM(M99:M105)</f>
        <v>357.1</v>
      </c>
      <c r="N98" s="125">
        <f t="shared" si="16"/>
        <v>402</v>
      </c>
      <c r="O98" s="121"/>
    </row>
    <row r="99" spans="4:15" s="103" customFormat="1" ht="36.75" customHeight="1" x14ac:dyDescent="0.3">
      <c r="D99" s="161" t="s">
        <v>106</v>
      </c>
      <c r="E99" s="162"/>
      <c r="F99" s="162"/>
      <c r="G99" s="162"/>
      <c r="H99" s="162"/>
      <c r="I99" s="162"/>
      <c r="J99" s="162"/>
      <c r="K99" s="191"/>
      <c r="L99" s="126">
        <f>SUMIF(K10:K89, "SBB", L10:L89)</f>
        <v>255.9</v>
      </c>
      <c r="M99" s="126">
        <f>SUMIF(K10:K89, "SBB", M10:M89)</f>
        <v>331.1</v>
      </c>
      <c r="N99" s="126">
        <f>SUMIF(K10:K89, "SBB", N10:N89)</f>
        <v>381</v>
      </c>
      <c r="O99" s="121"/>
    </row>
    <row r="100" spans="4:15" s="103" customFormat="1" ht="18.75" x14ac:dyDescent="0.3">
      <c r="D100" s="176" t="s">
        <v>107</v>
      </c>
      <c r="E100" s="177"/>
      <c r="F100" s="177"/>
      <c r="G100" s="177"/>
      <c r="H100" s="177"/>
      <c r="I100" s="177"/>
      <c r="J100" s="177"/>
      <c r="K100" s="178"/>
      <c r="L100" s="126">
        <f>SUMIF(K10:K89, "AAP", L10:L89)</f>
        <v>0</v>
      </c>
      <c r="M100" s="126">
        <f>SUMIF(K10:K89, "AAP", M10:M89)</f>
        <v>0</v>
      </c>
      <c r="N100" s="126">
        <f>SUMIF(K10:K89, "AAP", N10:N89)</f>
        <v>0</v>
      </c>
      <c r="O100" s="121"/>
    </row>
    <row r="101" spans="4:15" s="103" customFormat="1" ht="18.75" x14ac:dyDescent="0.3">
      <c r="D101" s="176" t="s">
        <v>108</v>
      </c>
      <c r="E101" s="177"/>
      <c r="F101" s="177"/>
      <c r="G101" s="177"/>
      <c r="H101" s="177"/>
      <c r="I101" s="177"/>
      <c r="J101" s="177"/>
      <c r="K101" s="178"/>
      <c r="L101" s="126">
        <f>SUMIF(K10:K89, "VSP", L10:L89)</f>
        <v>0</v>
      </c>
      <c r="M101" s="126">
        <f>SUMIF(K10:K89, "VSP", M10:M89)</f>
        <v>0</v>
      </c>
      <c r="N101" s="126">
        <f>SUMIF(K10:K89, "VSP", N10:N89)</f>
        <v>0</v>
      </c>
      <c r="O101" s="121"/>
    </row>
    <row r="102" spans="4:15" s="103" customFormat="1" ht="18.75" x14ac:dyDescent="0.3">
      <c r="D102" s="176" t="s">
        <v>109</v>
      </c>
      <c r="E102" s="177"/>
      <c r="F102" s="177"/>
      <c r="G102" s="177"/>
      <c r="H102" s="177"/>
      <c r="I102" s="177"/>
      <c r="J102" s="177"/>
      <c r="K102" s="178"/>
      <c r="L102" s="126">
        <f>SUMIF(K10:K89, "KPP", L10:L89)</f>
        <v>0</v>
      </c>
      <c r="M102" s="126">
        <f>SUMIF(K10:K89, "KPP", M10:M89)</f>
        <v>0</v>
      </c>
      <c r="N102" s="126">
        <f>SUMIF(K10:K89, "KPP", N10:N89)</f>
        <v>0</v>
      </c>
      <c r="O102" s="121"/>
    </row>
    <row r="103" spans="4:15" s="103" customFormat="1" ht="18.75" x14ac:dyDescent="0.3">
      <c r="D103" s="176" t="s">
        <v>110</v>
      </c>
      <c r="E103" s="177"/>
      <c r="F103" s="177"/>
      <c r="G103" s="177"/>
      <c r="H103" s="177"/>
      <c r="I103" s="177"/>
      <c r="J103" s="177"/>
      <c r="K103" s="178"/>
      <c r="L103" s="126">
        <f>SUMIF(K10:K89, "KPP", L10:L89)</f>
        <v>0</v>
      </c>
      <c r="M103" s="126">
        <f>SUMIF(K10:K89, "KPP", M10:M89)</f>
        <v>0</v>
      </c>
      <c r="N103" s="126">
        <f>SUMIF(K10:K89, "KPP", N10:N89)</f>
        <v>0</v>
      </c>
      <c r="O103" s="121"/>
    </row>
    <row r="104" spans="4:15" s="103" customFormat="1" ht="18.75" x14ac:dyDescent="0.3">
      <c r="D104" s="176" t="s">
        <v>111</v>
      </c>
      <c r="E104" s="177"/>
      <c r="F104" s="177"/>
      <c r="G104" s="177"/>
      <c r="H104" s="177"/>
      <c r="I104" s="177"/>
      <c r="J104" s="177"/>
      <c r="K104" s="178"/>
      <c r="L104" s="126">
        <f>SUMIF(K10:K89, "SPP", L10:L89)</f>
        <v>0</v>
      </c>
      <c r="M104" s="126">
        <f>SUMIF(K10:K89, "SPP", M10:M89)</f>
        <v>0</v>
      </c>
      <c r="N104" s="126">
        <f>SUMIF(K10:K89, "SPP", N10:N89)</f>
        <v>0</v>
      </c>
      <c r="O104" s="121"/>
    </row>
    <row r="105" spans="4:15" s="103" customFormat="1" ht="18.75" x14ac:dyDescent="0.3">
      <c r="D105" s="176" t="s">
        <v>112</v>
      </c>
      <c r="E105" s="177"/>
      <c r="F105" s="177"/>
      <c r="G105" s="177"/>
      <c r="H105" s="177"/>
      <c r="I105" s="177"/>
      <c r="J105" s="177"/>
      <c r="K105" s="178"/>
      <c r="L105" s="126">
        <f>SUMIF(K10:K89, "ESF", L10:L89)</f>
        <v>28.2</v>
      </c>
      <c r="M105" s="126">
        <f>SUMIF(K10:K89, "ESF", M10:M89)</f>
        <v>26</v>
      </c>
      <c r="N105" s="126">
        <f>SUMIF(K10:K89, "ESF", N10:N89)</f>
        <v>21</v>
      </c>
      <c r="O105" s="121"/>
    </row>
    <row r="106" spans="4:15" s="103" customFormat="1" ht="18.75" x14ac:dyDescent="0.3">
      <c r="D106" s="179" t="s">
        <v>113</v>
      </c>
      <c r="E106" s="180"/>
      <c r="F106" s="180"/>
      <c r="G106" s="180"/>
      <c r="H106" s="180"/>
      <c r="I106" s="180"/>
      <c r="J106" s="180"/>
      <c r="K106" s="181"/>
      <c r="L106" s="127">
        <f>SUMIF(K10:K89, "SL", L10:L89)</f>
        <v>0</v>
      </c>
      <c r="M106" s="127">
        <f>SUMIF(K10:K89, "SL", M10:M89)</f>
        <v>0</v>
      </c>
      <c r="N106" s="127">
        <f>SUMIF(K10:K89, "SL", N10:N89)</f>
        <v>0</v>
      </c>
      <c r="O106" s="121"/>
    </row>
    <row r="107" spans="4:15" s="103" customFormat="1" ht="19.5" thickBot="1" x14ac:dyDescent="0.35">
      <c r="D107" s="182" t="s">
        <v>114</v>
      </c>
      <c r="E107" s="183"/>
      <c r="F107" s="183"/>
      <c r="G107" s="183"/>
      <c r="H107" s="183"/>
      <c r="I107" s="183"/>
      <c r="J107" s="183"/>
      <c r="K107" s="184"/>
      <c r="L107" s="127">
        <f>SUMIF(K10:K89, "SVA", L10:L89)</f>
        <v>0.7</v>
      </c>
      <c r="M107" s="127">
        <f>SUMIF(K10:K89, "SVA", M10:M89)</f>
        <v>0</v>
      </c>
      <c r="N107" s="127">
        <f>SUMIF(K10:K89, "SVA", N10:N89)</f>
        <v>0</v>
      </c>
      <c r="O107" s="121"/>
    </row>
    <row r="108" spans="4:15" s="103" customFormat="1" ht="19.5" thickBot="1" x14ac:dyDescent="0.35">
      <c r="D108" s="185" t="s">
        <v>115</v>
      </c>
      <c r="E108" s="186"/>
      <c r="F108" s="186"/>
      <c r="G108" s="186"/>
      <c r="H108" s="186"/>
      <c r="I108" s="186"/>
      <c r="J108" s="186"/>
      <c r="K108" s="187"/>
      <c r="L108" s="124">
        <f>L109</f>
        <v>7</v>
      </c>
      <c r="M108" s="124">
        <f t="shared" ref="M108:N108" si="17">M109</f>
        <v>65.599999999999994</v>
      </c>
      <c r="N108" s="124">
        <f t="shared" si="17"/>
        <v>110.80000000000001</v>
      </c>
      <c r="O108" s="121"/>
    </row>
    <row r="109" spans="4:15" s="103" customFormat="1" ht="19.5" thickBot="1" x14ac:dyDescent="0.35">
      <c r="D109" s="155" t="s">
        <v>116</v>
      </c>
      <c r="E109" s="156"/>
      <c r="F109" s="156"/>
      <c r="G109" s="156"/>
      <c r="H109" s="156"/>
      <c r="I109" s="156"/>
      <c r="J109" s="156"/>
      <c r="K109" s="157"/>
      <c r="L109" s="128">
        <f>SUMIF(K10:K89, "KTF", L10:L89)</f>
        <v>7</v>
      </c>
      <c r="M109" s="128">
        <f>SUMIF(K10:K89, "KTF", M10:M89)</f>
        <v>65.599999999999994</v>
      </c>
      <c r="N109" s="128">
        <f>SUMIF(K10:K89, "KTF", N10:N89)</f>
        <v>110.80000000000001</v>
      </c>
      <c r="O109" s="121"/>
    </row>
    <row r="110" spans="4:15" s="103" customFormat="1" ht="19.5" thickBot="1" x14ac:dyDescent="0.35">
      <c r="D110" s="158" t="s">
        <v>117</v>
      </c>
      <c r="E110" s="159"/>
      <c r="F110" s="159"/>
      <c r="G110" s="159"/>
      <c r="H110" s="159"/>
      <c r="I110" s="159"/>
      <c r="J110" s="159"/>
      <c r="K110" s="160"/>
      <c r="L110" s="129">
        <f>L108+L97</f>
        <v>291.8</v>
      </c>
      <c r="M110" s="129">
        <f t="shared" ref="M110:N110" si="18">M108+M97</f>
        <v>422.70000000000005</v>
      </c>
      <c r="N110" s="129">
        <f t="shared" si="18"/>
        <v>512.79999999999995</v>
      </c>
      <c r="O110" s="121"/>
    </row>
    <row r="111" spans="4:15" s="103" customFormat="1" ht="18.75" x14ac:dyDescent="0.3">
      <c r="D111" s="161" t="s">
        <v>118</v>
      </c>
      <c r="E111" s="162"/>
      <c r="F111" s="162"/>
      <c r="G111" s="162"/>
      <c r="H111" s="162"/>
      <c r="I111" s="162"/>
      <c r="J111" s="162"/>
      <c r="K111" s="162"/>
      <c r="L111" s="130">
        <f>SUMIF(K10:K88,"RPP", L10:L88)</f>
        <v>0</v>
      </c>
      <c r="M111" s="130">
        <f>SUMIF(K10:K88,"RPP", M10:M88)</f>
        <v>0</v>
      </c>
      <c r="N111" s="130">
        <f>SUMIF(K10:K88,"RPP", N10:N88)</f>
        <v>0</v>
      </c>
      <c r="O111" s="121"/>
    </row>
    <row r="112" spans="4:15" s="103" customFormat="1" ht="19.5" thickBot="1" x14ac:dyDescent="0.35">
      <c r="D112" s="163" t="s">
        <v>119</v>
      </c>
      <c r="E112" s="164"/>
      <c r="F112" s="164"/>
      <c r="G112" s="164"/>
      <c r="H112" s="164"/>
      <c r="I112" s="164"/>
      <c r="J112" s="164"/>
      <c r="K112" s="164"/>
      <c r="L112" s="131">
        <f>L110-765.1</f>
        <v>-473.3</v>
      </c>
      <c r="M112" s="132">
        <f>M110-L110</f>
        <v>130.90000000000003</v>
      </c>
      <c r="N112" s="132">
        <f>N110-M110</f>
        <v>90.099999999999909</v>
      </c>
      <c r="O112" s="121"/>
    </row>
    <row r="113" spans="4:15" s="103" customFormat="1" ht="19.5" thickBot="1" x14ac:dyDescent="0.35">
      <c r="D113" s="165" t="s">
        <v>120</v>
      </c>
      <c r="E113" s="166"/>
      <c r="F113" s="166"/>
      <c r="G113" s="166"/>
      <c r="H113" s="166"/>
      <c r="I113" s="166"/>
      <c r="J113" s="166"/>
      <c r="K113" s="167"/>
      <c r="L113" s="133">
        <f>L110</f>
        <v>291.8</v>
      </c>
      <c r="M113" s="133">
        <f t="shared" ref="M113:N113" si="19">M110</f>
        <v>422.70000000000005</v>
      </c>
      <c r="N113" s="133">
        <f t="shared" si="19"/>
        <v>512.79999999999995</v>
      </c>
      <c r="O113" s="121"/>
    </row>
    <row r="114" spans="4:15" ht="38.25" customHeight="1" x14ac:dyDescent="0.25">
      <c r="J114" s="134"/>
    </row>
  </sheetData>
  <mergeCells count="201">
    <mergeCell ref="A5:A7"/>
    <mergeCell ref="B5:B7"/>
    <mergeCell ref="C5:C7"/>
    <mergeCell ref="D5:D7"/>
    <mergeCell ref="E5:E7"/>
    <mergeCell ref="F5:F7"/>
    <mergeCell ref="J11:J13"/>
    <mergeCell ref="F10:K10"/>
    <mergeCell ref="F11:F21"/>
    <mergeCell ref="H11:H13"/>
    <mergeCell ref="I11:I13"/>
    <mergeCell ref="A11:A21"/>
    <mergeCell ref="E11:E21"/>
    <mergeCell ref="D11:D21"/>
    <mergeCell ref="B11:B21"/>
    <mergeCell ref="C11:C21"/>
    <mergeCell ref="M5:M7"/>
    <mergeCell ref="N5:N7"/>
    <mergeCell ref="F8:N8"/>
    <mergeCell ref="H5:H7"/>
    <mergeCell ref="I5:I7"/>
    <mergeCell ref="J5:J7"/>
    <mergeCell ref="K5:K7"/>
    <mergeCell ref="L5:L7"/>
    <mergeCell ref="H21:K21"/>
    <mergeCell ref="G11:G13"/>
    <mergeCell ref="F9:N9"/>
    <mergeCell ref="G5:G7"/>
    <mergeCell ref="F22:K22"/>
    <mergeCell ref="J23:K23"/>
    <mergeCell ref="F24:N24"/>
    <mergeCell ref="H17:H20"/>
    <mergeCell ref="I17:I20"/>
    <mergeCell ref="J17:J20"/>
    <mergeCell ref="H14:H15"/>
    <mergeCell ref="I14:I16"/>
    <mergeCell ref="J14:J16"/>
    <mergeCell ref="G14:G16"/>
    <mergeCell ref="G17:G21"/>
    <mergeCell ref="M26:M27"/>
    <mergeCell ref="N26:N27"/>
    <mergeCell ref="H26:H28"/>
    <mergeCell ref="I26:I28"/>
    <mergeCell ref="J26:J28"/>
    <mergeCell ref="K26:K27"/>
    <mergeCell ref="L26:L27"/>
    <mergeCell ref="A26:A29"/>
    <mergeCell ref="B26:B29"/>
    <mergeCell ref="C26:C29"/>
    <mergeCell ref="D26:D29"/>
    <mergeCell ref="E26:E29"/>
    <mergeCell ref="F26:F29"/>
    <mergeCell ref="G26:G29"/>
    <mergeCell ref="H29:K29"/>
    <mergeCell ref="H35:H37"/>
    <mergeCell ref="I35:I37"/>
    <mergeCell ref="J35:J37"/>
    <mergeCell ref="H32:H34"/>
    <mergeCell ref="I32:I34"/>
    <mergeCell ref="J32:J34"/>
    <mergeCell ref="I30:I31"/>
    <mergeCell ref="J30:J31"/>
    <mergeCell ref="A30:A38"/>
    <mergeCell ref="B30:B38"/>
    <mergeCell ref="C30:C38"/>
    <mergeCell ref="D30:D38"/>
    <mergeCell ref="E30:E38"/>
    <mergeCell ref="F30:F38"/>
    <mergeCell ref="H30:H31"/>
    <mergeCell ref="G35:G38"/>
    <mergeCell ref="G30:G31"/>
    <mergeCell ref="G32:G34"/>
    <mergeCell ref="A39:A49"/>
    <mergeCell ref="E39:E49"/>
    <mergeCell ref="H49:K49"/>
    <mergeCell ref="H47:H48"/>
    <mergeCell ref="I47:I48"/>
    <mergeCell ref="J47:J48"/>
    <mergeCell ref="H43:H44"/>
    <mergeCell ref="I43:I44"/>
    <mergeCell ref="J43:J44"/>
    <mergeCell ref="H45:H46"/>
    <mergeCell ref="I45:I46"/>
    <mergeCell ref="J45:J46"/>
    <mergeCell ref="H41:H42"/>
    <mergeCell ref="I41:I42"/>
    <mergeCell ref="J41:J42"/>
    <mergeCell ref="F39:F49"/>
    <mergeCell ref="D39:D49"/>
    <mergeCell ref="C39:C49"/>
    <mergeCell ref="B39:B49"/>
    <mergeCell ref="H39:H40"/>
    <mergeCell ref="G39:G40"/>
    <mergeCell ref="G41:G42"/>
    <mergeCell ref="G43:G44"/>
    <mergeCell ref="G45:G46"/>
    <mergeCell ref="A54:A58"/>
    <mergeCell ref="B54:B58"/>
    <mergeCell ref="C54:C58"/>
    <mergeCell ref="D54:D58"/>
    <mergeCell ref="E54:E58"/>
    <mergeCell ref="F54:F58"/>
    <mergeCell ref="A81:A89"/>
    <mergeCell ref="B81:B89"/>
    <mergeCell ref="C81:C89"/>
    <mergeCell ref="D81:D89"/>
    <mergeCell ref="E81:E89"/>
    <mergeCell ref="A61:A80"/>
    <mergeCell ref="B61:B80"/>
    <mergeCell ref="C61:C80"/>
    <mergeCell ref="D61:D80"/>
    <mergeCell ref="E61:E80"/>
    <mergeCell ref="F60:N60"/>
    <mergeCell ref="F61:F80"/>
    <mergeCell ref="H61:H64"/>
    <mergeCell ref="I61:I64"/>
    <mergeCell ref="K86:K87"/>
    <mergeCell ref="H78:H79"/>
    <mergeCell ref="I78:I79"/>
    <mergeCell ref="J83:J85"/>
    <mergeCell ref="G47:G49"/>
    <mergeCell ref="E50:K50"/>
    <mergeCell ref="F52:N52"/>
    <mergeCell ref="L83:L84"/>
    <mergeCell ref="M83:M84"/>
    <mergeCell ref="N83:N84"/>
    <mergeCell ref="F53:N53"/>
    <mergeCell ref="I39:I40"/>
    <mergeCell ref="J39:J40"/>
    <mergeCell ref="E51:K51"/>
    <mergeCell ref="K83:K84"/>
    <mergeCell ref="J61:J64"/>
    <mergeCell ref="H56:H57"/>
    <mergeCell ref="I56:I57"/>
    <mergeCell ref="J56:J57"/>
    <mergeCell ref="H54:H55"/>
    <mergeCell ref="I54:I55"/>
    <mergeCell ref="J54:J55"/>
    <mergeCell ref="F59:K59"/>
    <mergeCell ref="H58:K58"/>
    <mergeCell ref="G73:G76"/>
    <mergeCell ref="J78:J79"/>
    <mergeCell ref="H83:H85"/>
    <mergeCell ref="I83:I85"/>
    <mergeCell ref="G81:G82"/>
    <mergeCell ref="G65:G68"/>
    <mergeCell ref="G69:G72"/>
    <mergeCell ref="H86:H88"/>
    <mergeCell ref="I86:I88"/>
    <mergeCell ref="J86:J88"/>
    <mergeCell ref="H80:K80"/>
    <mergeCell ref="H81:H82"/>
    <mergeCell ref="I81:I82"/>
    <mergeCell ref="J81:J82"/>
    <mergeCell ref="H73:H76"/>
    <mergeCell ref="I73:I76"/>
    <mergeCell ref="J73:J76"/>
    <mergeCell ref="H65:H68"/>
    <mergeCell ref="I65:I68"/>
    <mergeCell ref="J65:J68"/>
    <mergeCell ref="H69:H72"/>
    <mergeCell ref="I69:I72"/>
    <mergeCell ref="J69:J72"/>
    <mergeCell ref="G78:G80"/>
    <mergeCell ref="A2:N2"/>
    <mergeCell ref="A3:N3"/>
    <mergeCell ref="A4:N4"/>
    <mergeCell ref="D103:K103"/>
    <mergeCell ref="D104:K104"/>
    <mergeCell ref="D105:K105"/>
    <mergeCell ref="D106:K106"/>
    <mergeCell ref="D107:K107"/>
    <mergeCell ref="D108:K108"/>
    <mergeCell ref="D97:K97"/>
    <mergeCell ref="D98:K98"/>
    <mergeCell ref="D99:K99"/>
    <mergeCell ref="D100:K100"/>
    <mergeCell ref="D101:K101"/>
    <mergeCell ref="D102:K102"/>
    <mergeCell ref="H38:K38"/>
    <mergeCell ref="G83:G85"/>
    <mergeCell ref="G86:G89"/>
    <mergeCell ref="F81:F89"/>
    <mergeCell ref="H89:K89"/>
    <mergeCell ref="E90:K90"/>
    <mergeCell ref="G54:G55"/>
    <mergeCell ref="G56:G58"/>
    <mergeCell ref="G61:G64"/>
    <mergeCell ref="A94:N94"/>
    <mergeCell ref="L86:L87"/>
    <mergeCell ref="M86:M87"/>
    <mergeCell ref="N86:N87"/>
    <mergeCell ref="D109:K109"/>
    <mergeCell ref="D110:K110"/>
    <mergeCell ref="D111:K111"/>
    <mergeCell ref="D112:K112"/>
    <mergeCell ref="D113:K113"/>
    <mergeCell ref="D96:K96"/>
    <mergeCell ref="B92:K92"/>
    <mergeCell ref="D91:K91"/>
    <mergeCell ref="D95:J95"/>
  </mergeCells>
  <pageMargins left="0.7" right="0.7" top="0.75" bottom="0.75" header="0.3" footer="0.3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B1507-43A5-4858-8B89-A79338CCB1B1}">
  <dimension ref="A1:G99"/>
  <sheetViews>
    <sheetView tabSelected="1" topLeftCell="A71" workbookViewId="0">
      <selection activeCell="I82" sqref="I82"/>
    </sheetView>
  </sheetViews>
  <sheetFormatPr defaultRowHeight="15" x14ac:dyDescent="0.25"/>
  <cols>
    <col min="1" max="1" width="19.28515625" customWidth="1"/>
    <col min="2" max="2" width="33.7109375" customWidth="1"/>
    <col min="6" max="6" width="13.7109375" customWidth="1"/>
    <col min="7" max="7" width="23.85546875" customWidth="1"/>
  </cols>
  <sheetData>
    <row r="1" spans="1:7" s="41" customFormat="1" ht="33.75" customHeight="1" thickBot="1" x14ac:dyDescent="0.3">
      <c r="A1" s="415" t="s">
        <v>85</v>
      </c>
      <c r="B1" s="40" t="s">
        <v>86</v>
      </c>
      <c r="C1" s="397" t="s">
        <v>87</v>
      </c>
      <c r="D1" s="398"/>
      <c r="E1" s="417"/>
      <c r="F1" s="418" t="s">
        <v>88</v>
      </c>
    </row>
    <row r="2" spans="1:7" s="41" customFormat="1" ht="23.25" customHeight="1" thickBot="1" x14ac:dyDescent="0.3">
      <c r="A2" s="416"/>
      <c r="B2" s="42" t="s">
        <v>89</v>
      </c>
      <c r="C2" s="42">
        <v>2024</v>
      </c>
      <c r="D2" s="42">
        <v>2025</v>
      </c>
      <c r="E2" s="42">
        <v>2026</v>
      </c>
      <c r="F2" s="419"/>
    </row>
    <row r="3" spans="1:7" s="41" customFormat="1" ht="15.75" thickBot="1" x14ac:dyDescent="0.3">
      <c r="A3" s="399">
        <v>1</v>
      </c>
      <c r="B3" s="400">
        <v>2</v>
      </c>
      <c r="C3" s="400">
        <v>3</v>
      </c>
      <c r="D3" s="400">
        <v>4</v>
      </c>
      <c r="E3" s="400">
        <v>5</v>
      </c>
      <c r="F3" s="400">
        <v>6</v>
      </c>
    </row>
    <row r="4" spans="1:7" s="41" customFormat="1" ht="15.75" customHeight="1" thickBot="1" x14ac:dyDescent="0.3">
      <c r="A4" s="420" t="s">
        <v>227</v>
      </c>
      <c r="B4" s="421"/>
      <c r="C4" s="421"/>
      <c r="D4" s="421"/>
      <c r="E4" s="421"/>
      <c r="F4" s="422"/>
    </row>
    <row r="5" spans="1:7" s="41" customFormat="1" ht="15.75" thickBot="1" x14ac:dyDescent="0.3">
      <c r="A5" s="424" t="s">
        <v>122</v>
      </c>
      <c r="B5" s="425"/>
      <c r="C5" s="425"/>
      <c r="D5" s="425"/>
      <c r="E5" s="425"/>
      <c r="F5" s="426"/>
    </row>
    <row r="6" spans="1:7" s="41" customFormat="1" ht="16.5" customHeight="1" thickBot="1" x14ac:dyDescent="0.3">
      <c r="A6" s="401" t="s">
        <v>123</v>
      </c>
      <c r="B6" s="402" t="s">
        <v>228</v>
      </c>
      <c r="C6" s="403">
        <v>0</v>
      </c>
      <c r="D6" s="403">
        <v>0</v>
      </c>
      <c r="E6" s="403">
        <v>0</v>
      </c>
      <c r="F6" s="403" t="s">
        <v>124</v>
      </c>
    </row>
    <row r="7" spans="1:7" s="41" customFormat="1" ht="16.5" customHeight="1" thickBot="1" x14ac:dyDescent="0.3">
      <c r="A7" s="424" t="s">
        <v>125</v>
      </c>
      <c r="B7" s="425"/>
      <c r="C7" s="425"/>
      <c r="D7" s="425"/>
      <c r="E7" s="425"/>
      <c r="F7" s="426"/>
    </row>
    <row r="8" spans="1:7" s="41" customFormat="1" ht="15.75" thickBot="1" x14ac:dyDescent="0.3">
      <c r="A8" s="424" t="s">
        <v>221</v>
      </c>
      <c r="B8" s="425"/>
      <c r="C8" s="425"/>
      <c r="D8" s="425"/>
      <c r="E8" s="425"/>
      <c r="F8" s="426"/>
      <c r="G8" s="109"/>
    </row>
    <row r="9" spans="1:7" s="41" customFormat="1" ht="29.25" customHeight="1" thickBot="1" x14ac:dyDescent="0.3">
      <c r="A9" s="401" t="s">
        <v>126</v>
      </c>
      <c r="B9" s="402" t="s">
        <v>18</v>
      </c>
      <c r="C9" s="404">
        <v>10</v>
      </c>
      <c r="D9" s="404">
        <v>0</v>
      </c>
      <c r="E9" s="404">
        <v>0</v>
      </c>
      <c r="F9" s="404" t="s">
        <v>182</v>
      </c>
    </row>
    <row r="10" spans="1:7" s="41" customFormat="1" ht="30.75" thickBot="1" x14ac:dyDescent="0.3">
      <c r="A10" s="401" t="s">
        <v>127</v>
      </c>
      <c r="B10" s="402" t="s">
        <v>213</v>
      </c>
      <c r="C10" s="403">
        <v>100</v>
      </c>
      <c r="D10" s="403">
        <v>100</v>
      </c>
      <c r="E10" s="403">
        <v>100</v>
      </c>
      <c r="F10" s="404" t="s">
        <v>182</v>
      </c>
    </row>
    <row r="11" spans="1:7" s="41" customFormat="1" ht="28.5" customHeight="1" thickBot="1" x14ac:dyDescent="0.3">
      <c r="A11" s="424" t="s">
        <v>229</v>
      </c>
      <c r="B11" s="425"/>
      <c r="C11" s="425"/>
      <c r="D11" s="425"/>
      <c r="E11" s="425"/>
      <c r="F11" s="427"/>
    </row>
    <row r="12" spans="1:7" ht="15.75" thickBot="1" x14ac:dyDescent="0.3">
      <c r="A12" s="401" t="s">
        <v>128</v>
      </c>
      <c r="B12" s="405" t="s">
        <v>230</v>
      </c>
      <c r="C12" s="404">
        <v>35</v>
      </c>
      <c r="D12" s="404">
        <v>35</v>
      </c>
      <c r="E12" s="404">
        <v>35</v>
      </c>
      <c r="F12" s="404" t="s">
        <v>183</v>
      </c>
    </row>
    <row r="13" spans="1:7" ht="48" customHeight="1" thickBot="1" x14ac:dyDescent="0.3">
      <c r="A13" s="401" t="s">
        <v>129</v>
      </c>
      <c r="B13" s="402" t="s">
        <v>231</v>
      </c>
      <c r="C13" s="404">
        <v>1100</v>
      </c>
      <c r="D13" s="404">
        <v>1200</v>
      </c>
      <c r="E13" s="404">
        <v>1300</v>
      </c>
      <c r="F13" s="404" t="s">
        <v>183</v>
      </c>
    </row>
    <row r="14" spans="1:7" ht="30.75" thickBot="1" x14ac:dyDescent="0.3">
      <c r="A14" s="401" t="s">
        <v>130</v>
      </c>
      <c r="B14" s="402" t="s">
        <v>131</v>
      </c>
      <c r="C14" s="404">
        <v>80</v>
      </c>
      <c r="D14" s="404">
        <v>80</v>
      </c>
      <c r="E14" s="404">
        <v>80</v>
      </c>
      <c r="F14" s="404" t="s">
        <v>183</v>
      </c>
    </row>
    <row r="15" spans="1:7" ht="18.75" customHeight="1" thickBot="1" x14ac:dyDescent="0.3">
      <c r="A15" s="424" t="s">
        <v>132</v>
      </c>
      <c r="B15" s="425"/>
      <c r="C15" s="425"/>
      <c r="D15" s="425"/>
      <c r="E15" s="425"/>
      <c r="F15" s="427"/>
    </row>
    <row r="16" spans="1:7" ht="18.75" customHeight="1" thickBot="1" x14ac:dyDescent="0.3">
      <c r="A16" s="424" t="s">
        <v>133</v>
      </c>
      <c r="B16" s="425"/>
      <c r="C16" s="425"/>
      <c r="D16" s="425"/>
      <c r="E16" s="425"/>
      <c r="F16" s="427"/>
    </row>
    <row r="17" spans="1:7" ht="30" customHeight="1" thickBot="1" x14ac:dyDescent="0.3">
      <c r="A17" s="406" t="s">
        <v>134</v>
      </c>
      <c r="B17" s="407" t="s">
        <v>26</v>
      </c>
      <c r="C17" s="408">
        <v>4</v>
      </c>
      <c r="D17" s="408">
        <v>5</v>
      </c>
      <c r="E17" s="408">
        <v>6</v>
      </c>
      <c r="F17" s="408" t="s">
        <v>184</v>
      </c>
    </row>
    <row r="18" spans="1:7" ht="30.75" thickBot="1" x14ac:dyDescent="0.3">
      <c r="A18" s="406" t="s">
        <v>135</v>
      </c>
      <c r="B18" s="407" t="s">
        <v>27</v>
      </c>
      <c r="C18" s="409">
        <v>0</v>
      </c>
      <c r="D18" s="409">
        <v>4</v>
      </c>
      <c r="E18" s="410">
        <v>5</v>
      </c>
      <c r="F18" s="408" t="s">
        <v>184</v>
      </c>
    </row>
    <row r="19" spans="1:7" ht="30.75" thickBot="1" x14ac:dyDescent="0.3">
      <c r="A19" s="406" t="s">
        <v>136</v>
      </c>
      <c r="B19" s="407" t="s">
        <v>254</v>
      </c>
      <c r="C19" s="408">
        <v>0</v>
      </c>
      <c r="D19" s="408">
        <v>7</v>
      </c>
      <c r="E19" s="408">
        <v>8</v>
      </c>
      <c r="F19" s="408" t="s">
        <v>184</v>
      </c>
    </row>
    <row r="20" spans="1:7" ht="15.75" thickBot="1" x14ac:dyDescent="0.3">
      <c r="A20" s="406" t="s">
        <v>137</v>
      </c>
      <c r="B20" s="407" t="s">
        <v>28</v>
      </c>
      <c r="C20" s="408">
        <v>0</v>
      </c>
      <c r="D20" s="408">
        <v>50</v>
      </c>
      <c r="E20" s="408">
        <v>70</v>
      </c>
      <c r="F20" s="408" t="s">
        <v>184</v>
      </c>
      <c r="G20" s="123"/>
    </row>
    <row r="21" spans="1:7" ht="15.75" thickBot="1" x14ac:dyDescent="0.3">
      <c r="A21" s="424" t="s">
        <v>138</v>
      </c>
      <c r="B21" s="425"/>
      <c r="C21" s="425"/>
      <c r="D21" s="425"/>
      <c r="E21" s="425"/>
      <c r="F21" s="427"/>
    </row>
    <row r="22" spans="1:7" ht="21.75" customHeight="1" thickBot="1" x14ac:dyDescent="0.3">
      <c r="A22" s="406" t="s">
        <v>139</v>
      </c>
      <c r="B22" s="407" t="s">
        <v>255</v>
      </c>
      <c r="C22" s="408">
        <v>6000</v>
      </c>
      <c r="D22" s="408">
        <v>7000</v>
      </c>
      <c r="E22" s="408">
        <v>8000</v>
      </c>
      <c r="F22" s="408" t="s">
        <v>185</v>
      </c>
    </row>
    <row r="23" spans="1:7" ht="30.75" thickBot="1" x14ac:dyDescent="0.3">
      <c r="A23" s="406" t="s">
        <v>140</v>
      </c>
      <c r="B23" s="407" t="s">
        <v>31</v>
      </c>
      <c r="C23" s="408">
        <v>1100</v>
      </c>
      <c r="D23" s="408">
        <v>1200</v>
      </c>
      <c r="E23" s="408">
        <v>1300</v>
      </c>
      <c r="F23" s="408" t="s">
        <v>185</v>
      </c>
    </row>
    <row r="24" spans="1:7" ht="30.75" thickBot="1" x14ac:dyDescent="0.3">
      <c r="A24" s="406" t="s">
        <v>141</v>
      </c>
      <c r="B24" s="407" t="s">
        <v>32</v>
      </c>
      <c r="C24" s="408">
        <v>3</v>
      </c>
      <c r="D24" s="408">
        <v>3</v>
      </c>
      <c r="E24" s="408">
        <v>4</v>
      </c>
      <c r="F24" s="408" t="s">
        <v>185</v>
      </c>
    </row>
    <row r="25" spans="1:7" ht="15.75" thickBot="1" x14ac:dyDescent="0.3">
      <c r="A25" s="424" t="s">
        <v>142</v>
      </c>
      <c r="B25" s="425"/>
      <c r="C25" s="425"/>
      <c r="D25" s="425"/>
      <c r="E25" s="425"/>
      <c r="F25" s="427"/>
    </row>
    <row r="26" spans="1:7" ht="15.75" thickBot="1" x14ac:dyDescent="0.3">
      <c r="A26" s="406" t="s">
        <v>143</v>
      </c>
      <c r="B26" s="407" t="s">
        <v>35</v>
      </c>
      <c r="C26" s="408">
        <v>2</v>
      </c>
      <c r="D26" s="408">
        <v>2</v>
      </c>
      <c r="E26" s="408">
        <v>2</v>
      </c>
      <c r="F26" s="408" t="s">
        <v>185</v>
      </c>
    </row>
    <row r="27" spans="1:7" ht="30.75" thickBot="1" x14ac:dyDescent="0.3">
      <c r="A27" s="406" t="s">
        <v>144</v>
      </c>
      <c r="B27" s="407" t="s">
        <v>232</v>
      </c>
      <c r="C27" s="408">
        <v>100</v>
      </c>
      <c r="D27" s="408">
        <v>0</v>
      </c>
      <c r="E27" s="408">
        <v>0</v>
      </c>
      <c r="F27" s="408" t="s">
        <v>185</v>
      </c>
    </row>
    <row r="28" spans="1:7" ht="30.75" thickBot="1" x14ac:dyDescent="0.3">
      <c r="A28" s="406" t="s">
        <v>215</v>
      </c>
      <c r="B28" s="411" t="s">
        <v>233</v>
      </c>
      <c r="C28" s="412">
        <v>33</v>
      </c>
      <c r="D28" s="408">
        <v>33</v>
      </c>
      <c r="E28" s="408">
        <v>34</v>
      </c>
      <c r="F28" s="408" t="s">
        <v>185</v>
      </c>
    </row>
    <row r="29" spans="1:7" ht="15.75" thickBot="1" x14ac:dyDescent="0.3">
      <c r="A29" s="424" t="s">
        <v>234</v>
      </c>
      <c r="B29" s="425"/>
      <c r="C29" s="425"/>
      <c r="D29" s="425"/>
      <c r="E29" s="425"/>
      <c r="F29" s="427"/>
    </row>
    <row r="30" spans="1:7" ht="30.75" thickBot="1" x14ac:dyDescent="0.3">
      <c r="A30" s="406" t="s">
        <v>145</v>
      </c>
      <c r="B30" s="407" t="s">
        <v>235</v>
      </c>
      <c r="C30" s="408">
        <v>100</v>
      </c>
      <c r="D30" s="408">
        <v>100</v>
      </c>
      <c r="E30" s="408">
        <v>100</v>
      </c>
      <c r="F30" s="408" t="s">
        <v>186</v>
      </c>
    </row>
    <row r="31" spans="1:7" ht="15.75" thickBot="1" x14ac:dyDescent="0.3">
      <c r="A31" s="406" t="s">
        <v>146</v>
      </c>
      <c r="B31" s="407" t="s">
        <v>39</v>
      </c>
      <c r="C31" s="408">
        <v>100</v>
      </c>
      <c r="D31" s="408">
        <v>100</v>
      </c>
      <c r="E31" s="408">
        <v>100</v>
      </c>
      <c r="F31" s="408" t="s">
        <v>186</v>
      </c>
    </row>
    <row r="32" spans="1:7" ht="30.75" thickBot="1" x14ac:dyDescent="0.3">
      <c r="A32" s="406" t="s">
        <v>147</v>
      </c>
      <c r="B32" s="407" t="s">
        <v>40</v>
      </c>
      <c r="C32" s="408">
        <v>3</v>
      </c>
      <c r="D32" s="408">
        <v>3</v>
      </c>
      <c r="E32" s="408">
        <v>3</v>
      </c>
      <c r="F32" s="408" t="s">
        <v>186</v>
      </c>
    </row>
    <row r="33" spans="1:6" ht="30.75" thickBot="1" x14ac:dyDescent="0.3">
      <c r="A33" s="406" t="s">
        <v>225</v>
      </c>
      <c r="B33" s="407" t="s">
        <v>226</v>
      </c>
      <c r="C33" s="408">
        <v>1</v>
      </c>
      <c r="D33" s="408">
        <v>1</v>
      </c>
      <c r="E33" s="408">
        <v>1</v>
      </c>
      <c r="F33" s="408" t="s">
        <v>186</v>
      </c>
    </row>
    <row r="34" spans="1:6" ht="15.75" thickBot="1" x14ac:dyDescent="0.3">
      <c r="A34" s="424" t="s">
        <v>148</v>
      </c>
      <c r="B34" s="425"/>
      <c r="C34" s="425"/>
      <c r="D34" s="425"/>
      <c r="E34" s="425"/>
      <c r="F34" s="427"/>
    </row>
    <row r="35" spans="1:6" ht="30.75" thickBot="1" x14ac:dyDescent="0.3">
      <c r="A35" s="406" t="s">
        <v>149</v>
      </c>
      <c r="B35" s="407" t="s">
        <v>42</v>
      </c>
      <c r="C35" s="408">
        <v>100</v>
      </c>
      <c r="D35" s="408">
        <v>100</v>
      </c>
      <c r="E35" s="408">
        <v>100</v>
      </c>
      <c r="F35" s="408" t="s">
        <v>186</v>
      </c>
    </row>
    <row r="36" spans="1:6" ht="30.75" thickBot="1" x14ac:dyDescent="0.3">
      <c r="A36" s="406" t="s">
        <v>150</v>
      </c>
      <c r="B36" s="407" t="s">
        <v>43</v>
      </c>
      <c r="C36" s="408">
        <v>100</v>
      </c>
      <c r="D36" s="408">
        <v>100</v>
      </c>
      <c r="E36" s="408">
        <v>100</v>
      </c>
      <c r="F36" s="408" t="s">
        <v>186</v>
      </c>
    </row>
    <row r="37" spans="1:6" ht="15.75" thickBot="1" x14ac:dyDescent="0.3">
      <c r="A37" s="424" t="s">
        <v>151</v>
      </c>
      <c r="B37" s="425"/>
      <c r="C37" s="425"/>
      <c r="D37" s="425"/>
      <c r="E37" s="425"/>
      <c r="F37" s="427"/>
    </row>
    <row r="38" spans="1:6" ht="45.75" thickBot="1" x14ac:dyDescent="0.3">
      <c r="A38" s="406" t="s">
        <v>152</v>
      </c>
      <c r="B38" s="407" t="s">
        <v>46</v>
      </c>
      <c r="C38" s="408">
        <v>5</v>
      </c>
      <c r="D38" s="408">
        <v>5</v>
      </c>
      <c r="E38" s="408">
        <v>5</v>
      </c>
      <c r="F38" s="408" t="s">
        <v>186</v>
      </c>
    </row>
    <row r="39" spans="1:6" ht="15.75" thickBot="1" x14ac:dyDescent="0.3">
      <c r="A39" s="424" t="s">
        <v>153</v>
      </c>
      <c r="B39" s="425"/>
      <c r="C39" s="425"/>
      <c r="D39" s="425"/>
      <c r="E39" s="425"/>
      <c r="F39" s="427"/>
    </row>
    <row r="40" spans="1:6" ht="21.75" customHeight="1" thickBot="1" x14ac:dyDescent="0.3">
      <c r="A40" s="406" t="s">
        <v>154</v>
      </c>
      <c r="B40" s="407" t="s">
        <v>236</v>
      </c>
      <c r="C40" s="408">
        <v>10</v>
      </c>
      <c r="D40" s="408">
        <v>10</v>
      </c>
      <c r="E40" s="408">
        <v>10</v>
      </c>
      <c r="F40" s="408" t="s">
        <v>186</v>
      </c>
    </row>
    <row r="41" spans="1:6" ht="15.75" thickBot="1" x14ac:dyDescent="0.3">
      <c r="A41" s="406" t="s">
        <v>155</v>
      </c>
      <c r="B41" s="407" t="s">
        <v>237</v>
      </c>
      <c r="C41" s="408">
        <v>5</v>
      </c>
      <c r="D41" s="408">
        <v>5</v>
      </c>
      <c r="E41" s="408">
        <v>5</v>
      </c>
      <c r="F41" s="408" t="s">
        <v>186</v>
      </c>
    </row>
    <row r="42" spans="1:6" ht="15.75" thickBot="1" x14ac:dyDescent="0.3">
      <c r="A42" s="424" t="s">
        <v>238</v>
      </c>
      <c r="B42" s="425"/>
      <c r="C42" s="425"/>
      <c r="D42" s="425"/>
      <c r="E42" s="425"/>
      <c r="F42" s="427"/>
    </row>
    <row r="43" spans="1:6" ht="30.75" thickBot="1" x14ac:dyDescent="0.3">
      <c r="A43" s="406" t="s">
        <v>187</v>
      </c>
      <c r="B43" s="407" t="s">
        <v>51</v>
      </c>
      <c r="C43" s="408">
        <v>2000</v>
      </c>
      <c r="D43" s="408">
        <v>50000</v>
      </c>
      <c r="E43" s="408">
        <v>50000</v>
      </c>
      <c r="F43" s="408" t="s">
        <v>186</v>
      </c>
    </row>
    <row r="44" spans="1:6" ht="30.75" thickBot="1" x14ac:dyDescent="0.3">
      <c r="A44" s="406" t="s">
        <v>188</v>
      </c>
      <c r="B44" s="407" t="s">
        <v>52</v>
      </c>
      <c r="C44" s="408">
        <v>12500</v>
      </c>
      <c r="D44" s="408">
        <v>45500</v>
      </c>
      <c r="E44" s="408">
        <v>45500</v>
      </c>
      <c r="F44" s="408" t="s">
        <v>186</v>
      </c>
    </row>
    <row r="45" spans="1:6" ht="45" customHeight="1" thickBot="1" x14ac:dyDescent="0.3">
      <c r="A45" s="406" t="s">
        <v>189</v>
      </c>
      <c r="B45" s="407" t="s">
        <v>156</v>
      </c>
      <c r="C45" s="408">
        <v>4</v>
      </c>
      <c r="D45" s="408">
        <v>4</v>
      </c>
      <c r="E45" s="408">
        <v>4</v>
      </c>
      <c r="F45" s="408" t="s">
        <v>186</v>
      </c>
    </row>
    <row r="46" spans="1:6" ht="30.75" thickBot="1" x14ac:dyDescent="0.3">
      <c r="A46" s="406" t="s">
        <v>190</v>
      </c>
      <c r="B46" s="407" t="s">
        <v>157</v>
      </c>
      <c r="C46" s="408">
        <v>0</v>
      </c>
      <c r="D46" s="408">
        <v>4000</v>
      </c>
      <c r="E46" s="408">
        <v>3000</v>
      </c>
      <c r="F46" s="408" t="s">
        <v>186</v>
      </c>
    </row>
    <row r="47" spans="1:6" ht="30.75" thickBot="1" x14ac:dyDescent="0.3">
      <c r="A47" s="406" t="s">
        <v>191</v>
      </c>
      <c r="B47" s="407" t="s">
        <v>256</v>
      </c>
      <c r="C47" s="408">
        <v>1</v>
      </c>
      <c r="D47" s="408">
        <v>1</v>
      </c>
      <c r="E47" s="408">
        <v>1</v>
      </c>
      <c r="F47" s="408" t="s">
        <v>186</v>
      </c>
    </row>
    <row r="48" spans="1:6" ht="30.75" thickBot="1" x14ac:dyDescent="0.3">
      <c r="A48" s="406" t="s">
        <v>192</v>
      </c>
      <c r="B48" s="407" t="s">
        <v>239</v>
      </c>
      <c r="C48" s="408">
        <v>56000</v>
      </c>
      <c r="D48" s="408">
        <v>56000</v>
      </c>
      <c r="E48" s="408">
        <v>56000</v>
      </c>
      <c r="F48" s="408" t="s">
        <v>186</v>
      </c>
    </row>
    <row r="49" spans="1:6" ht="15.75" thickBot="1" x14ac:dyDescent="0.3">
      <c r="A49" s="406" t="s">
        <v>193</v>
      </c>
      <c r="B49" s="407" t="s">
        <v>257</v>
      </c>
      <c r="C49" s="408">
        <v>2</v>
      </c>
      <c r="D49" s="408">
        <v>4</v>
      </c>
      <c r="E49" s="408">
        <v>4</v>
      </c>
      <c r="F49" s="408" t="s">
        <v>186</v>
      </c>
    </row>
    <row r="50" spans="1:6" ht="15.75" thickBot="1" x14ac:dyDescent="0.3">
      <c r="A50" s="424" t="s">
        <v>158</v>
      </c>
      <c r="B50" s="425"/>
      <c r="C50" s="425"/>
      <c r="D50" s="425"/>
      <c r="E50" s="425"/>
      <c r="F50" s="427"/>
    </row>
    <row r="51" spans="1:6" ht="30.75" thickBot="1" x14ac:dyDescent="0.3">
      <c r="A51" s="401" t="s">
        <v>159</v>
      </c>
      <c r="B51" s="402" t="s">
        <v>240</v>
      </c>
      <c r="C51" s="403">
        <v>60</v>
      </c>
      <c r="D51" s="403">
        <v>60</v>
      </c>
      <c r="E51" s="403">
        <v>50</v>
      </c>
      <c r="F51" s="403" t="s">
        <v>194</v>
      </c>
    </row>
    <row r="52" spans="1:6" ht="45.75" thickBot="1" x14ac:dyDescent="0.3">
      <c r="A52" s="401" t="s">
        <v>160</v>
      </c>
      <c r="B52" s="430" t="s">
        <v>161</v>
      </c>
      <c r="C52" s="413">
        <v>4</v>
      </c>
      <c r="D52" s="403">
        <v>3</v>
      </c>
      <c r="E52" s="403">
        <v>3</v>
      </c>
      <c r="F52" s="403" t="s">
        <v>194</v>
      </c>
    </row>
    <row r="53" spans="1:6" ht="15.75" thickBot="1" x14ac:dyDescent="0.3">
      <c r="A53" s="423" t="s">
        <v>162</v>
      </c>
      <c r="B53" s="428"/>
      <c r="C53" s="428"/>
      <c r="D53" s="428"/>
      <c r="E53" s="428"/>
      <c r="F53" s="429"/>
    </row>
    <row r="54" spans="1:6" ht="15.75" thickBot="1" x14ac:dyDescent="0.3">
      <c r="A54" s="424" t="s">
        <v>163</v>
      </c>
      <c r="B54" s="425"/>
      <c r="C54" s="425"/>
      <c r="D54" s="425"/>
      <c r="E54" s="425"/>
      <c r="F54" s="427"/>
    </row>
    <row r="55" spans="1:6" ht="15.75" thickBot="1" x14ac:dyDescent="0.3">
      <c r="A55" s="401" t="s">
        <v>164</v>
      </c>
      <c r="B55" s="402" t="s">
        <v>258</v>
      </c>
      <c r="C55" s="403">
        <v>2</v>
      </c>
      <c r="D55" s="403">
        <v>2</v>
      </c>
      <c r="E55" s="403">
        <v>2</v>
      </c>
      <c r="F55" s="403" t="s">
        <v>195</v>
      </c>
    </row>
    <row r="56" spans="1:6" ht="30.75" thickBot="1" x14ac:dyDescent="0.3">
      <c r="A56" s="401" t="s">
        <v>165</v>
      </c>
      <c r="B56" s="402" t="s">
        <v>241</v>
      </c>
      <c r="C56" s="403">
        <v>30</v>
      </c>
      <c r="D56" s="403">
        <v>30</v>
      </c>
      <c r="E56" s="403">
        <v>30</v>
      </c>
      <c r="F56" s="403" t="s">
        <v>195</v>
      </c>
    </row>
    <row r="57" spans="1:6" ht="15.75" customHeight="1" thickBot="1" x14ac:dyDescent="0.3">
      <c r="A57" s="424" t="s">
        <v>166</v>
      </c>
      <c r="B57" s="425"/>
      <c r="C57" s="425"/>
      <c r="D57" s="425"/>
      <c r="E57" s="425"/>
      <c r="F57" s="427"/>
    </row>
    <row r="58" spans="1:6" ht="30.75" thickBot="1" x14ac:dyDescent="0.3">
      <c r="A58" s="401" t="s">
        <v>167</v>
      </c>
      <c r="B58" s="402" t="s">
        <v>242</v>
      </c>
      <c r="C58" s="403">
        <v>0</v>
      </c>
      <c r="D58" s="403">
        <v>1</v>
      </c>
      <c r="E58" s="403">
        <v>0</v>
      </c>
      <c r="F58" s="403" t="s">
        <v>195</v>
      </c>
    </row>
    <row r="59" spans="1:6" ht="30.75" thickBot="1" x14ac:dyDescent="0.3">
      <c r="A59" s="401" t="s">
        <v>168</v>
      </c>
      <c r="B59" s="402" t="s">
        <v>208</v>
      </c>
      <c r="C59" s="403">
        <v>0</v>
      </c>
      <c r="D59" s="403">
        <v>1</v>
      </c>
      <c r="E59" s="403">
        <v>0</v>
      </c>
      <c r="F59" s="403" t="s">
        <v>195</v>
      </c>
    </row>
    <row r="60" spans="1:6" ht="15.75" thickBot="1" x14ac:dyDescent="0.3">
      <c r="A60" s="424" t="s">
        <v>243</v>
      </c>
      <c r="B60" s="425"/>
      <c r="C60" s="425"/>
      <c r="D60" s="425"/>
      <c r="E60" s="425"/>
      <c r="F60" s="427"/>
    </row>
    <row r="61" spans="1:6" ht="15.75" thickBot="1" x14ac:dyDescent="0.3">
      <c r="A61" s="424" t="s">
        <v>244</v>
      </c>
      <c r="B61" s="425"/>
      <c r="C61" s="425"/>
      <c r="D61" s="425"/>
      <c r="E61" s="425"/>
      <c r="F61" s="427"/>
    </row>
    <row r="62" spans="1:6" ht="60.75" thickBot="1" x14ac:dyDescent="0.3">
      <c r="A62" s="406" t="s">
        <v>169</v>
      </c>
      <c r="B62" s="407" t="s">
        <v>245</v>
      </c>
      <c r="C62" s="408">
        <v>100</v>
      </c>
      <c r="D62" s="408">
        <v>100</v>
      </c>
      <c r="E62" s="408">
        <v>100</v>
      </c>
      <c r="F62" s="408" t="s">
        <v>196</v>
      </c>
    </row>
    <row r="63" spans="1:6" ht="28.5" customHeight="1" thickBot="1" x14ac:dyDescent="0.3">
      <c r="A63" s="424" t="s">
        <v>246</v>
      </c>
      <c r="B63" s="425"/>
      <c r="C63" s="425"/>
      <c r="D63" s="425"/>
      <c r="E63" s="425"/>
      <c r="F63" s="427"/>
    </row>
    <row r="64" spans="1:6" ht="60.75" thickBot="1" x14ac:dyDescent="0.3">
      <c r="A64" s="406" t="s">
        <v>170</v>
      </c>
      <c r="B64" s="407" t="s">
        <v>212</v>
      </c>
      <c r="C64" s="408">
        <v>100</v>
      </c>
      <c r="D64" s="408">
        <v>100</v>
      </c>
      <c r="E64" s="408">
        <v>100</v>
      </c>
      <c r="F64" s="408" t="s">
        <v>196</v>
      </c>
    </row>
    <row r="65" spans="1:7" ht="45.75" thickBot="1" x14ac:dyDescent="0.3">
      <c r="A65" s="406" t="s">
        <v>170</v>
      </c>
      <c r="B65" s="407" t="s">
        <v>211</v>
      </c>
      <c r="C65" s="414" t="s">
        <v>247</v>
      </c>
      <c r="D65" s="414" t="s">
        <v>247</v>
      </c>
      <c r="E65" s="414" t="s">
        <v>247</v>
      </c>
      <c r="F65" s="408" t="s">
        <v>196</v>
      </c>
    </row>
    <row r="66" spans="1:7" ht="28.5" customHeight="1" thickBot="1" x14ac:dyDescent="0.3">
      <c r="A66" s="424" t="s">
        <v>248</v>
      </c>
      <c r="B66" s="425"/>
      <c r="C66" s="425"/>
      <c r="D66" s="425"/>
      <c r="E66" s="425"/>
      <c r="F66" s="427"/>
    </row>
    <row r="67" spans="1:7" ht="47.25" customHeight="1" thickBot="1" x14ac:dyDescent="0.3">
      <c r="A67" s="406" t="s">
        <v>171</v>
      </c>
      <c r="B67" s="407" t="s">
        <v>249</v>
      </c>
      <c r="C67" s="408">
        <v>20</v>
      </c>
      <c r="D67" s="408">
        <v>40</v>
      </c>
      <c r="E67" s="408">
        <v>40</v>
      </c>
      <c r="F67" s="408" t="s">
        <v>196</v>
      </c>
    </row>
    <row r="68" spans="1:7" ht="28.5" customHeight="1" thickBot="1" x14ac:dyDescent="0.3">
      <c r="A68" s="424" t="s">
        <v>202</v>
      </c>
      <c r="B68" s="425"/>
      <c r="C68" s="425"/>
      <c r="D68" s="425"/>
      <c r="E68" s="425"/>
      <c r="F68" s="427"/>
    </row>
    <row r="69" spans="1:7" ht="60.75" thickBot="1" x14ac:dyDescent="0.3">
      <c r="A69" s="406" t="s">
        <v>172</v>
      </c>
      <c r="B69" s="407" t="s">
        <v>222</v>
      </c>
      <c r="C69" s="408">
        <v>20</v>
      </c>
      <c r="D69" s="408">
        <v>40</v>
      </c>
      <c r="E69" s="408">
        <v>40</v>
      </c>
      <c r="F69" s="408" t="s">
        <v>196</v>
      </c>
    </row>
    <row r="70" spans="1:7" ht="28.5" customHeight="1" thickBot="1" x14ac:dyDescent="0.3">
      <c r="A70" s="424" t="s">
        <v>250</v>
      </c>
      <c r="B70" s="425"/>
      <c r="C70" s="425"/>
      <c r="D70" s="425"/>
      <c r="E70" s="425"/>
      <c r="F70" s="427"/>
      <c r="G70" s="112"/>
    </row>
    <row r="71" spans="1:7" ht="30" customHeight="1" thickBot="1" x14ac:dyDescent="0.3">
      <c r="A71" s="406" t="s">
        <v>206</v>
      </c>
      <c r="B71" s="407" t="s">
        <v>223</v>
      </c>
      <c r="C71" s="408">
        <v>100</v>
      </c>
      <c r="D71" s="408">
        <v>100</v>
      </c>
      <c r="E71" s="408">
        <v>100</v>
      </c>
      <c r="F71" s="408" t="s">
        <v>196</v>
      </c>
      <c r="G71" s="112"/>
    </row>
    <row r="72" spans="1:7" ht="28.5" customHeight="1" thickBot="1" x14ac:dyDescent="0.3">
      <c r="A72" s="424" t="s">
        <v>251</v>
      </c>
      <c r="B72" s="425"/>
      <c r="C72" s="425"/>
      <c r="D72" s="425"/>
      <c r="E72" s="425"/>
      <c r="F72" s="427"/>
      <c r="G72" s="112"/>
    </row>
    <row r="73" spans="1:7" ht="31.5" customHeight="1" thickBot="1" x14ac:dyDescent="0.3">
      <c r="A73" s="406" t="s">
        <v>210</v>
      </c>
      <c r="B73" s="407" t="s">
        <v>223</v>
      </c>
      <c r="C73" s="408">
        <v>100</v>
      </c>
      <c r="D73" s="408">
        <v>100</v>
      </c>
      <c r="E73" s="408">
        <v>100</v>
      </c>
      <c r="F73" s="408" t="s">
        <v>196</v>
      </c>
    </row>
    <row r="74" spans="1:7" ht="15.75" thickBot="1" x14ac:dyDescent="0.3">
      <c r="A74" s="424" t="s">
        <v>252</v>
      </c>
      <c r="B74" s="425"/>
      <c r="C74" s="425"/>
      <c r="D74" s="425"/>
      <c r="E74" s="425"/>
      <c r="F74" s="427"/>
      <c r="G74" s="112"/>
    </row>
    <row r="75" spans="1:7" ht="30" customHeight="1" thickBot="1" x14ac:dyDescent="0.3">
      <c r="A75" s="401" t="s">
        <v>173</v>
      </c>
      <c r="B75" s="402" t="s">
        <v>67</v>
      </c>
      <c r="C75" s="403">
        <v>3</v>
      </c>
      <c r="D75" s="403">
        <v>4</v>
      </c>
      <c r="E75" s="403">
        <v>5</v>
      </c>
      <c r="F75" s="403" t="s">
        <v>197</v>
      </c>
      <c r="G75" s="112"/>
    </row>
    <row r="76" spans="1:7" ht="31.15" customHeight="1" thickBot="1" x14ac:dyDescent="0.3">
      <c r="A76" s="401" t="s">
        <v>174</v>
      </c>
      <c r="B76" s="402" t="s">
        <v>218</v>
      </c>
      <c r="C76" s="403">
        <v>1</v>
      </c>
      <c r="D76" s="403">
        <v>0</v>
      </c>
      <c r="E76" s="403">
        <v>0</v>
      </c>
      <c r="F76" s="403" t="s">
        <v>197</v>
      </c>
      <c r="G76" s="112"/>
    </row>
    <row r="77" spans="1:7" ht="15.75" thickBot="1" x14ac:dyDescent="0.3">
      <c r="A77" s="424" t="s">
        <v>224</v>
      </c>
      <c r="B77" s="425"/>
      <c r="C77" s="425"/>
      <c r="D77" s="425"/>
      <c r="E77" s="425"/>
      <c r="F77" s="427"/>
    </row>
    <row r="78" spans="1:7" ht="34.5" customHeight="1" thickBot="1" x14ac:dyDescent="0.3">
      <c r="A78" s="401" t="s">
        <v>175</v>
      </c>
      <c r="B78" s="402" t="s">
        <v>253</v>
      </c>
      <c r="C78" s="403">
        <v>100</v>
      </c>
      <c r="D78" s="403">
        <v>100</v>
      </c>
      <c r="E78" s="403">
        <v>100</v>
      </c>
      <c r="F78" s="403" t="s">
        <v>197</v>
      </c>
    </row>
    <row r="79" spans="1:7" ht="34.5" customHeight="1" thickBot="1" x14ac:dyDescent="0.3">
      <c r="A79" s="401" t="s">
        <v>176</v>
      </c>
      <c r="B79" s="402" t="s">
        <v>69</v>
      </c>
      <c r="C79" s="403">
        <v>100</v>
      </c>
      <c r="D79" s="403">
        <v>100</v>
      </c>
      <c r="E79" s="403">
        <v>100</v>
      </c>
      <c r="F79" s="403" t="s">
        <v>197</v>
      </c>
    </row>
    <row r="80" spans="1:7" ht="30.75" thickBot="1" x14ac:dyDescent="0.3">
      <c r="A80" s="401" t="s">
        <v>177</v>
      </c>
      <c r="B80" s="402" t="s">
        <v>70</v>
      </c>
      <c r="C80" s="403">
        <v>100</v>
      </c>
      <c r="D80" s="403">
        <v>100</v>
      </c>
      <c r="E80" s="403">
        <v>100</v>
      </c>
      <c r="F80" s="403" t="s">
        <v>197</v>
      </c>
    </row>
    <row r="81" spans="1:6" ht="18" customHeight="1" thickBot="1" x14ac:dyDescent="0.3">
      <c r="A81" s="424" t="s">
        <v>178</v>
      </c>
      <c r="B81" s="425"/>
      <c r="C81" s="425"/>
      <c r="D81" s="425"/>
      <c r="E81" s="425"/>
      <c r="F81" s="427"/>
    </row>
    <row r="82" spans="1:6" ht="30.75" thickBot="1" x14ac:dyDescent="0.3">
      <c r="A82" s="401" t="s">
        <v>179</v>
      </c>
      <c r="B82" s="402" t="s">
        <v>73</v>
      </c>
      <c r="C82" s="403">
        <v>100</v>
      </c>
      <c r="D82" s="403">
        <v>100</v>
      </c>
      <c r="E82" s="403">
        <v>100</v>
      </c>
      <c r="F82" s="403" t="s">
        <v>197</v>
      </c>
    </row>
    <row r="83" spans="1:6" ht="45.75" thickBot="1" x14ac:dyDescent="0.3">
      <c r="A83" s="401" t="s">
        <v>180</v>
      </c>
      <c r="B83" s="402" t="s">
        <v>74</v>
      </c>
      <c r="C83" s="403">
        <v>6</v>
      </c>
      <c r="D83" s="403">
        <v>8</v>
      </c>
      <c r="E83" s="403">
        <v>8</v>
      </c>
      <c r="F83" s="403" t="s">
        <v>197</v>
      </c>
    </row>
    <row r="84" spans="1:6" ht="32.25" customHeight="1" thickBot="1" x14ac:dyDescent="0.3">
      <c r="A84" s="401" t="s">
        <v>181</v>
      </c>
      <c r="B84" s="402" t="s">
        <v>75</v>
      </c>
      <c r="C84" s="403">
        <v>100</v>
      </c>
      <c r="D84" s="403">
        <v>100</v>
      </c>
      <c r="E84" s="403">
        <v>100</v>
      </c>
      <c r="F84" s="403" t="s">
        <v>197</v>
      </c>
    </row>
    <row r="88" spans="1:6" ht="32.25" customHeight="1" x14ac:dyDescent="0.25"/>
    <row r="99" ht="30" customHeight="1" x14ac:dyDescent="0.25"/>
  </sheetData>
  <mergeCells count="31">
    <mergeCell ref="A61:F61"/>
    <mergeCell ref="A68:F68"/>
    <mergeCell ref="A70:F70"/>
    <mergeCell ref="A72:F72"/>
    <mergeCell ref="A74:F74"/>
    <mergeCell ref="A25:F25"/>
    <mergeCell ref="A29:F29"/>
    <mergeCell ref="A34:F34"/>
    <mergeCell ref="A39:F39"/>
    <mergeCell ref="A50:F50"/>
    <mergeCell ref="A5:F5"/>
    <mergeCell ref="A8:F8"/>
    <mergeCell ref="A15:F15"/>
    <mergeCell ref="A16:F16"/>
    <mergeCell ref="A21:F21"/>
    <mergeCell ref="A1:A2"/>
    <mergeCell ref="C1:E1"/>
    <mergeCell ref="F1:F2"/>
    <mergeCell ref="A4:F4"/>
    <mergeCell ref="A7:F7"/>
    <mergeCell ref="A11:F11"/>
    <mergeCell ref="A37:F37"/>
    <mergeCell ref="A42:F42"/>
    <mergeCell ref="A53:F53"/>
    <mergeCell ref="A60:F60"/>
    <mergeCell ref="A57:F57"/>
    <mergeCell ref="A54:F54"/>
    <mergeCell ref="A63:F63"/>
    <mergeCell ref="A66:F66"/>
    <mergeCell ref="A77:F77"/>
    <mergeCell ref="A81:F81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Strategija - 07</vt:lpstr>
      <vt:lpstr>Stebėsenos rodikliai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Simona Valasevičienė</cp:lastModifiedBy>
  <cp:lastPrinted>2024-01-09T07:31:16Z</cp:lastPrinted>
  <dcterms:created xsi:type="dcterms:W3CDTF">2015-06-05T18:17:20Z</dcterms:created>
  <dcterms:modified xsi:type="dcterms:W3CDTF">2024-01-26T08:03:09Z</dcterms:modified>
</cp:coreProperties>
</file>